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2995" windowHeight="8955"/>
  </bookViews>
  <sheets>
    <sheet name=" Целеви нива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 Целеви нива'!$A$1:$R$164</definedName>
    <definedName name="_xlnm.Print_Titles" localSheetId="0">' Целеви нива'!$1:$5</definedName>
    <definedName name="Амортизации" hidden="1">[1]Инвестиции!$A$43:$IV$43</definedName>
    <definedName name="Амортизации_първа_год" hidden="1">[1]Инвестиции!$E$40</definedName>
    <definedName name="Брутна_печалба" localSheetId="0">#REF!</definedName>
    <definedName name="Брутна_печалба">#REF!</definedName>
    <definedName name="Вземания_по_ДДС" localSheetId="0">#REF!</definedName>
    <definedName name="Вземания_по_ДДС">#REF!</definedName>
    <definedName name="Вземания_по_получени_през_периода_съучастия" hidden="1">'[1]Собствен капитал'!$A$7:$IV$7</definedName>
    <definedName name="Внесен_ДДС" localSheetId="0">#REF!</definedName>
    <definedName name="Внесен_ДДС">#REF!</definedName>
    <definedName name="ВС_1" localSheetId="0">#REF!</definedName>
    <definedName name="ВС_1">#REF!</definedName>
    <definedName name="ВС_2" localSheetId="0">#REF!</definedName>
    <definedName name="ВС_2">#REF!</definedName>
    <definedName name="ВС_3" localSheetId="0">#REF!</definedName>
    <definedName name="ВС_3">#REF!</definedName>
    <definedName name="ВС_4" localSheetId="0">#REF!</definedName>
    <definedName name="ВС_4">#REF!</definedName>
    <definedName name="ВС_5" localSheetId="0">#REF!</definedName>
    <definedName name="ВС_5">#REF!</definedName>
    <definedName name="Всичко_инвестиции" localSheetId="0">'[2]10. Инвестиции'!#REF!</definedName>
    <definedName name="Всичко_инвестиции">'[3]10. Инвестиции'!#REF!</definedName>
    <definedName name="Външни_услуги" localSheetId="0">#REF!</definedName>
    <definedName name="Външни_услуги">#REF!</definedName>
    <definedName name="Данъци" localSheetId="0">#REF!</definedName>
    <definedName name="Данъци">#REF!</definedName>
    <definedName name="Данъчен_период" localSheetId="0">#REF!</definedName>
    <definedName name="Данъчен_период">#REF!</definedName>
    <definedName name="Дни_на_оборот_на_запасите" localSheetId="0">#REF!</definedName>
    <definedName name="Дни_на_оборот_на_запасите">#REF!</definedName>
    <definedName name="Дял_на_продажбите_на_кредит" localSheetId="0">#REF!</definedName>
    <definedName name="Дял_на_продажбите_на_кредит">#REF!</definedName>
    <definedName name="Електроенергия" hidden="1">[1]Себестойност!$A$124:$IV$124</definedName>
    <definedName name="Задължения_по_ДДС" localSheetId="0">#REF!</definedName>
    <definedName name="Задължения_по_ДДС">#REF!</definedName>
    <definedName name="Зона_1" localSheetId="0">#REF!</definedName>
    <definedName name="Зона_1">#REF!</definedName>
    <definedName name="Зона_2" localSheetId="0">#REF!</definedName>
    <definedName name="Зона_2">#REF!</definedName>
    <definedName name="Зона_3" localSheetId="0">#REF!</definedName>
    <definedName name="Зона_3">#REF!</definedName>
    <definedName name="Зона_4" localSheetId="0">#REF!</definedName>
    <definedName name="Зона_4">#REF!</definedName>
    <definedName name="Зона_5" localSheetId="0">#REF!</definedName>
    <definedName name="Зона_5">#REF!</definedName>
    <definedName name="Лихви" localSheetId="0">#REF!</definedName>
    <definedName name="Лихви">#REF!</definedName>
    <definedName name="Материали" localSheetId="0">#REF!</definedName>
    <definedName name="Материали">#REF!</definedName>
    <definedName name="Намаление_на_собствения_капитал" hidden="1">'[1]Собствен капитал'!$A$6:$IV$6</definedName>
    <definedName name="Намаление_на_финансиранията" localSheetId="0">#REF!</definedName>
    <definedName name="Намаление_на_финансиранията">#REF!</definedName>
    <definedName name="Начална_година" localSheetId="0">#REF!</definedName>
    <definedName name="Начална_година">#REF!</definedName>
    <definedName name="Общо_разходи_за_заплати" localSheetId="0">#REF!</definedName>
    <definedName name="Общо_разходи_за_заплати">#REF!</definedName>
    <definedName name="Отчетна_стойност_на_продадените_стоки" hidden="1">[1]Себестойност!$A$125:$IV$125</definedName>
    <definedName name="Печалба_загуба" localSheetId="0">#REF!</definedName>
    <definedName name="Печалба_загуба">#REF!</definedName>
    <definedName name="Платен_ДДС" localSheetId="0">#REF!</definedName>
    <definedName name="Платен_ДДС">#REF!</definedName>
    <definedName name="Погасяване_главници_ДЗ" localSheetId="0">#REF!</definedName>
    <definedName name="Погасяване_главници_ДЗ">#REF!</definedName>
    <definedName name="Погасяване_главници_КЗ" localSheetId="0">#REF!</definedName>
    <definedName name="Погасяване_главници_КЗ">#REF!</definedName>
    <definedName name="Погасяване_главници_ОЗ" localSheetId="0">#REF!</definedName>
    <definedName name="Погасяване_главници_ОЗ">#REF!</definedName>
    <definedName name="Получен_ДДС_от_бюджета_през_периода" localSheetId="0">#REF!</definedName>
    <definedName name="Получен_ДДС_от_бюджета_през_периода">#REF!</definedName>
    <definedName name="Получени_вземания_по_ЗДВ" hidden="1">'[1]Собствен капитал'!$A$5:$IV$5</definedName>
    <definedName name="Получени_ДЗ" localSheetId="0">#REF!</definedName>
    <definedName name="Получени_ДЗ">#REF!</definedName>
    <definedName name="Получени_КЗ" localSheetId="0">#REF!</definedName>
    <definedName name="Получени_КЗ">#REF!</definedName>
    <definedName name="Получени_ОЗ" localSheetId="0">#REF!</definedName>
    <definedName name="Получени_ОЗ">#REF!</definedName>
    <definedName name="Получени_съучастия" hidden="1">'[1]Собствен капитал'!$A$4:$IV$4</definedName>
    <definedName name="Получени_финансирания" localSheetId="0">#REF!</definedName>
    <definedName name="Получени_финансирания">#REF!</definedName>
    <definedName name="Продажби" localSheetId="0">#REF!</definedName>
    <definedName name="Продажби">#REF!</definedName>
    <definedName name="Разходи_за_външни_услуги" localSheetId="0">#REF!</definedName>
    <definedName name="Разходи_за_външни_услуги">#REF!</definedName>
    <definedName name="Разходи_за_материали" localSheetId="0">#REF!</definedName>
    <definedName name="Разходи_за_материали">#REF!</definedName>
    <definedName name="Разходи_за_осигуровки" localSheetId="0">#REF!</definedName>
    <definedName name="Разходи_за_осигуровки">#REF!</definedName>
    <definedName name="Срок_на_плащане" localSheetId="0">#REF!</definedName>
    <definedName name="Срок_на_плащане">#REF!</definedName>
    <definedName name="Срок_на_събиране_на_вземанията" localSheetId="0">#REF!</definedName>
    <definedName name="Срок_на_събиране_на_вземанията">#REF!</definedName>
    <definedName name="Ставка_ДДС" localSheetId="0">#REF!</definedName>
    <definedName name="Ставка_ДДС">#REF!</definedName>
    <definedName name="Събран_ДДС" localSheetId="0">#REF!</definedName>
    <definedName name="Събран_ДДС">#REF!</definedName>
    <definedName name="Услуга_1" localSheetId="0">#REF!</definedName>
    <definedName name="Услуга_1">#REF!</definedName>
    <definedName name="Услуга_2" localSheetId="0">#REF!</definedName>
    <definedName name="Услуга_2">#REF!</definedName>
    <definedName name="Услуга_3" localSheetId="0">#REF!</definedName>
    <definedName name="Услуга_3">#REF!</definedName>
    <definedName name="Услуга_4" localSheetId="0">#REF!</definedName>
    <definedName name="Услуга_4">#REF!</definedName>
    <definedName name="Услуга_5" localSheetId="0">#REF!</definedName>
    <definedName name="Услуга_5">#REF!</definedName>
    <definedName name="Услуги_и_др." hidden="1">[1]Себестойност!$A$126:$IV$126</definedName>
    <definedName name="ЧПП" localSheetId="0">#REF!</definedName>
    <definedName name="ЧПП">#REF!</definedName>
  </definedNames>
  <calcPr calcId="145621"/>
</workbook>
</file>

<file path=xl/calcChain.xml><?xml version="1.0" encoding="utf-8"?>
<calcChain xmlns="http://schemas.openxmlformats.org/spreadsheetml/2006/main">
  <c r="M121" i="1" l="1"/>
  <c r="M118" i="1"/>
  <c r="M115" i="1"/>
  <c r="M112" i="1"/>
  <c r="M109" i="1"/>
  <c r="M106" i="1"/>
  <c r="M103" i="1"/>
  <c r="M100" i="1"/>
  <c r="M97" i="1"/>
  <c r="M91" i="1"/>
  <c r="M87" i="1"/>
  <c r="M88" i="1" s="1"/>
  <c r="M85" i="1"/>
  <c r="M82" i="1"/>
  <c r="M78" i="1"/>
  <c r="M79" i="1" s="1"/>
  <c r="M75" i="1"/>
  <c r="M76" i="1" s="1"/>
  <c r="M72" i="1"/>
  <c r="M73" i="1" s="1"/>
  <c r="M69" i="1"/>
  <c r="M65" i="1"/>
  <c r="M62" i="1"/>
  <c r="M58" i="1"/>
  <c r="M55" i="1"/>
  <c r="M51" i="1"/>
  <c r="M44" i="1"/>
  <c r="M47" i="1" s="1"/>
  <c r="M41" i="1"/>
  <c r="M38" i="1"/>
  <c r="M35" i="1"/>
  <c r="M32" i="1"/>
  <c r="M28" i="1"/>
  <c r="M23" i="1"/>
  <c r="M19" i="1"/>
  <c r="M20" i="1" s="1"/>
  <c r="M16" i="1"/>
  <c r="M13" i="1"/>
  <c r="M9" i="1"/>
  <c r="M93" i="1" l="1"/>
  <c r="M94" i="1" s="1"/>
  <c r="M45" i="1"/>
  <c r="G131" i="1"/>
  <c r="H131" i="1"/>
  <c r="I131" i="1"/>
  <c r="J131" i="1"/>
  <c r="K131" i="1"/>
  <c r="L131" i="1"/>
  <c r="E130" i="1"/>
  <c r="E129" i="1"/>
  <c r="E164" i="1"/>
  <c r="F163" i="1"/>
  <c r="F164" i="1" s="1"/>
  <c r="E161" i="1"/>
  <c r="F160" i="1"/>
  <c r="F161" i="1" s="1"/>
  <c r="F159" i="1"/>
  <c r="F157" i="1"/>
  <c r="E157" i="1"/>
  <c r="F154" i="1"/>
  <c r="E154" i="1"/>
  <c r="F136" i="1"/>
  <c r="E137" i="1"/>
  <c r="F135" i="1"/>
  <c r="F133" i="1"/>
  <c r="E133" i="1"/>
  <c r="F132" i="1"/>
  <c r="E132" i="1"/>
  <c r="F129" i="1"/>
  <c r="F127" i="1"/>
  <c r="E127" i="1"/>
  <c r="E128" i="1" s="1"/>
  <c r="F126" i="1"/>
  <c r="F121" i="1"/>
  <c r="E121" i="1"/>
  <c r="F118" i="1"/>
  <c r="E118" i="1"/>
  <c r="F115" i="1"/>
  <c r="E115" i="1"/>
  <c r="F112" i="1"/>
  <c r="E112" i="1"/>
  <c r="F109" i="1"/>
  <c r="E109" i="1"/>
  <c r="F106" i="1"/>
  <c r="E106" i="1"/>
  <c r="F103" i="1"/>
  <c r="E103" i="1"/>
  <c r="F100" i="1"/>
  <c r="E100" i="1"/>
  <c r="F97" i="1"/>
  <c r="E97" i="1"/>
  <c r="E94" i="1"/>
  <c r="E41" i="1"/>
  <c r="F41" i="1"/>
  <c r="E38" i="1"/>
  <c r="F38" i="1"/>
  <c r="E35" i="1"/>
  <c r="F35" i="1"/>
  <c r="E32" i="1"/>
  <c r="F32" i="1"/>
  <c r="F58" i="1"/>
  <c r="E58" i="1"/>
  <c r="F55" i="1"/>
  <c r="E55" i="1"/>
  <c r="E47" i="1"/>
  <c r="E45" i="1"/>
  <c r="E20" i="1"/>
  <c r="F20" i="1"/>
  <c r="E23" i="1"/>
  <c r="F23" i="1"/>
  <c r="L91" i="1"/>
  <c r="K91" i="1"/>
  <c r="I91" i="1"/>
  <c r="G91" i="1"/>
  <c r="E91" i="1"/>
  <c r="J90" i="1"/>
  <c r="J91" i="1" s="1"/>
  <c r="L88" i="1"/>
  <c r="K88" i="1"/>
  <c r="J88" i="1"/>
  <c r="I88" i="1"/>
  <c r="G88" i="1"/>
  <c r="F88" i="1"/>
  <c r="E88" i="1"/>
  <c r="H88" i="1"/>
  <c r="F90" i="1"/>
  <c r="F91" i="1" s="1"/>
  <c r="L85" i="1"/>
  <c r="K85" i="1"/>
  <c r="J85" i="1"/>
  <c r="I85" i="1"/>
  <c r="H85" i="1"/>
  <c r="G85" i="1"/>
  <c r="F85" i="1"/>
  <c r="E85" i="1"/>
  <c r="L82" i="1"/>
  <c r="K82" i="1"/>
  <c r="J82" i="1"/>
  <c r="I82" i="1"/>
  <c r="H82" i="1"/>
  <c r="G82" i="1"/>
  <c r="F82" i="1"/>
  <c r="E82" i="1"/>
  <c r="L76" i="1"/>
  <c r="K76" i="1"/>
  <c r="I76" i="1"/>
  <c r="H76" i="1"/>
  <c r="G76" i="1"/>
  <c r="F76" i="1"/>
  <c r="E76" i="1"/>
  <c r="J74" i="1"/>
  <c r="J76" i="1" s="1"/>
  <c r="F74" i="1"/>
  <c r="F78" i="1" s="1"/>
  <c r="L73" i="1"/>
  <c r="K73" i="1"/>
  <c r="J73" i="1"/>
  <c r="I73" i="1"/>
  <c r="H73" i="1"/>
  <c r="G73" i="1"/>
  <c r="F73" i="1"/>
  <c r="E73" i="1"/>
  <c r="J69" i="1"/>
  <c r="H69" i="1"/>
  <c r="F69" i="1"/>
  <c r="L28" i="1"/>
  <c r="K28" i="1"/>
  <c r="G28" i="1"/>
  <c r="F28" i="1"/>
  <c r="E28" i="1"/>
  <c r="J27" i="1"/>
  <c r="J28" i="1" s="1"/>
  <c r="I27" i="1"/>
  <c r="I28" i="1" s="1"/>
  <c r="H28" i="1"/>
  <c r="L16" i="1"/>
  <c r="K16" i="1"/>
  <c r="J16" i="1"/>
  <c r="I16" i="1"/>
  <c r="H16" i="1"/>
  <c r="G16" i="1"/>
  <c r="F16" i="1"/>
  <c r="E16" i="1"/>
  <c r="L13" i="1"/>
  <c r="K13" i="1"/>
  <c r="J13" i="1"/>
  <c r="I13" i="1"/>
  <c r="H13" i="1"/>
  <c r="G13" i="1"/>
  <c r="F13" i="1"/>
  <c r="E13" i="1"/>
  <c r="L9" i="1"/>
  <c r="K9" i="1"/>
  <c r="J9" i="1"/>
  <c r="I9" i="1"/>
  <c r="H9" i="1"/>
  <c r="G9" i="1"/>
  <c r="F9" i="1"/>
  <c r="E9" i="1"/>
  <c r="E134" i="1" l="1"/>
  <c r="F137" i="1"/>
  <c r="F162" i="1"/>
  <c r="F93" i="1"/>
  <c r="F94" i="1" s="1"/>
  <c r="F130" i="1"/>
  <c r="F131" i="1" s="1"/>
  <c r="E131" i="1"/>
  <c r="F134" i="1"/>
  <c r="F128" i="1"/>
  <c r="F44" i="1"/>
  <c r="H91" i="1"/>
  <c r="F47" i="1" l="1"/>
  <c r="F45" i="1"/>
  <c r="F150" i="1"/>
  <c r="F146" i="1"/>
  <c r="F143" i="1"/>
  <c r="F140" i="1"/>
  <c r="F125" i="1"/>
  <c r="F79" i="1"/>
  <c r="F51" i="1"/>
  <c r="L164" i="1" l="1"/>
  <c r="L161" i="1"/>
  <c r="L157" i="1"/>
  <c r="L154" i="1"/>
  <c r="L150" i="1"/>
  <c r="L146" i="1"/>
  <c r="L143" i="1"/>
  <c r="L140" i="1"/>
  <c r="L137" i="1"/>
  <c r="L134" i="1"/>
  <c r="L128" i="1"/>
  <c r="L125" i="1"/>
  <c r="L121" i="1"/>
  <c r="L118" i="1"/>
  <c r="L115" i="1"/>
  <c r="L112" i="1"/>
  <c r="L109" i="1"/>
  <c r="L106" i="1"/>
  <c r="L103" i="1"/>
  <c r="L100" i="1"/>
  <c r="L97" i="1"/>
  <c r="L94" i="1"/>
  <c r="L79" i="1"/>
  <c r="L69" i="1"/>
  <c r="L65" i="1"/>
  <c r="L62" i="1"/>
  <c r="L58" i="1"/>
  <c r="L55" i="1"/>
  <c r="L51" i="1"/>
  <c r="L47" i="1"/>
  <c r="L45" i="1"/>
  <c r="L41" i="1"/>
  <c r="L38" i="1"/>
  <c r="L35" i="1"/>
  <c r="L32" i="1"/>
  <c r="L23" i="1"/>
  <c r="L20" i="1"/>
  <c r="K164" i="1" l="1"/>
  <c r="K161" i="1"/>
  <c r="K157" i="1"/>
  <c r="K154" i="1"/>
  <c r="K150" i="1"/>
  <c r="K146" i="1"/>
  <c r="K143" i="1"/>
  <c r="K140" i="1"/>
  <c r="K137" i="1"/>
  <c r="K134" i="1"/>
  <c r="K128" i="1"/>
  <c r="K125" i="1"/>
  <c r="K121" i="1"/>
  <c r="K118" i="1"/>
  <c r="K115" i="1"/>
  <c r="K112" i="1"/>
  <c r="K109" i="1"/>
  <c r="K106" i="1"/>
  <c r="K103" i="1"/>
  <c r="K100" i="1"/>
  <c r="K97" i="1"/>
  <c r="K94" i="1"/>
  <c r="K79" i="1"/>
  <c r="K69" i="1"/>
  <c r="K65" i="1"/>
  <c r="K62" i="1"/>
  <c r="K58" i="1"/>
  <c r="K55" i="1"/>
  <c r="K51" i="1"/>
  <c r="K47" i="1"/>
  <c r="K45" i="1"/>
  <c r="K41" i="1"/>
  <c r="K38" i="1"/>
  <c r="K35" i="1"/>
  <c r="K32" i="1"/>
  <c r="K23" i="1"/>
  <c r="K20" i="1"/>
  <c r="G164" i="1"/>
  <c r="G161" i="1"/>
  <c r="G157" i="1"/>
  <c r="G154" i="1"/>
  <c r="G150" i="1"/>
  <c r="G146" i="1"/>
  <c r="G143" i="1"/>
  <c r="G140" i="1"/>
  <c r="G137" i="1"/>
  <c r="G134" i="1"/>
  <c r="G128" i="1"/>
  <c r="G125" i="1"/>
  <c r="G121" i="1"/>
  <c r="G118" i="1"/>
  <c r="G115" i="1"/>
  <c r="G112" i="1"/>
  <c r="G109" i="1"/>
  <c r="G106" i="1"/>
  <c r="G103" i="1"/>
  <c r="G100" i="1"/>
  <c r="G97" i="1"/>
  <c r="G94" i="1"/>
  <c r="G79" i="1"/>
  <c r="G69" i="1"/>
  <c r="G65" i="1"/>
  <c r="G62" i="1"/>
  <c r="G58" i="1"/>
  <c r="G55" i="1"/>
  <c r="G51" i="1"/>
  <c r="G47" i="1"/>
  <c r="G45" i="1"/>
  <c r="G41" i="1"/>
  <c r="G38" i="1"/>
  <c r="G35" i="1"/>
  <c r="G32" i="1"/>
  <c r="G23" i="1"/>
  <c r="G20" i="1"/>
  <c r="E150" i="1"/>
  <c r="E146" i="1"/>
  <c r="E143" i="1"/>
  <c r="E140" i="1"/>
  <c r="E125" i="1"/>
  <c r="E79" i="1"/>
  <c r="E69" i="1"/>
  <c r="E51" i="1"/>
  <c r="I164" i="1"/>
  <c r="I161" i="1"/>
  <c r="I157" i="1"/>
  <c r="I154" i="1"/>
  <c r="I150" i="1"/>
  <c r="I146" i="1"/>
  <c r="I143" i="1"/>
  <c r="I140" i="1"/>
  <c r="I137" i="1"/>
  <c r="I134" i="1"/>
  <c r="I128" i="1"/>
  <c r="I125" i="1"/>
  <c r="I121" i="1"/>
  <c r="I118" i="1"/>
  <c r="I115" i="1"/>
  <c r="I112" i="1"/>
  <c r="I109" i="1"/>
  <c r="I106" i="1"/>
  <c r="I103" i="1"/>
  <c r="I100" i="1"/>
  <c r="I97" i="1"/>
  <c r="I94" i="1"/>
  <c r="I79" i="1"/>
  <c r="I69" i="1"/>
  <c r="I65" i="1"/>
  <c r="I62" i="1"/>
  <c r="I58" i="1"/>
  <c r="I55" i="1"/>
  <c r="I51" i="1"/>
  <c r="I47" i="1"/>
  <c r="I45" i="1"/>
  <c r="I41" i="1"/>
  <c r="I38" i="1"/>
  <c r="I35" i="1"/>
  <c r="I32" i="1"/>
  <c r="I23" i="1"/>
  <c r="I20" i="1"/>
  <c r="J164" i="1"/>
  <c r="J161" i="1"/>
  <c r="J157" i="1"/>
  <c r="J154" i="1"/>
  <c r="J150" i="1"/>
  <c r="J146" i="1"/>
  <c r="J143" i="1"/>
  <c r="J140" i="1"/>
  <c r="J137" i="1"/>
  <c r="J134" i="1"/>
  <c r="J128" i="1"/>
  <c r="J125" i="1"/>
  <c r="J121" i="1"/>
  <c r="J118" i="1"/>
  <c r="J115" i="1"/>
  <c r="J112" i="1"/>
  <c r="J109" i="1"/>
  <c r="J106" i="1"/>
  <c r="J103" i="1"/>
  <c r="J100" i="1"/>
  <c r="J97" i="1"/>
  <c r="J94" i="1"/>
  <c r="J79" i="1"/>
  <c r="J65" i="1"/>
  <c r="J62" i="1"/>
  <c r="J58" i="1"/>
  <c r="J55" i="1"/>
  <c r="J51" i="1"/>
  <c r="J47" i="1"/>
  <c r="J45" i="1"/>
  <c r="J41" i="1"/>
  <c r="J38" i="1"/>
  <c r="J35" i="1"/>
  <c r="J32" i="1"/>
  <c r="J23" i="1"/>
  <c r="J20" i="1"/>
  <c r="H164" i="1"/>
  <c r="H161" i="1"/>
  <c r="H157" i="1"/>
  <c r="H154" i="1"/>
  <c r="H150" i="1"/>
  <c r="H146" i="1"/>
  <c r="H143" i="1"/>
  <c r="H140" i="1"/>
  <c r="H137" i="1"/>
  <c r="H134" i="1"/>
  <c r="H128" i="1"/>
  <c r="H125" i="1"/>
  <c r="H121" i="1"/>
  <c r="H118" i="1"/>
  <c r="H115" i="1"/>
  <c r="H112" i="1"/>
  <c r="H109" i="1"/>
  <c r="H106" i="1"/>
  <c r="H103" i="1"/>
  <c r="H100" i="1"/>
  <c r="H97" i="1"/>
  <c r="H94" i="1"/>
  <c r="H79" i="1"/>
  <c r="H65" i="1"/>
  <c r="H62" i="1"/>
  <c r="H58" i="1"/>
  <c r="H55" i="1"/>
  <c r="H51" i="1"/>
  <c r="H47" i="1"/>
  <c r="H45" i="1"/>
  <c r="H41" i="1"/>
  <c r="H38" i="1"/>
  <c r="H35" i="1"/>
  <c r="H32" i="1"/>
  <c r="H23" i="1"/>
  <c r="H20" i="1"/>
</calcChain>
</file>

<file path=xl/sharedStrings.xml><?xml version="1.0" encoding="utf-8"?>
<sst xmlns="http://schemas.openxmlformats.org/spreadsheetml/2006/main" count="386" uniqueCount="239">
  <si>
    <t xml:space="preserve">Достигнати годишни целеви нива на показателите за качество на В и К услугите </t>
  </si>
  <si>
    <t>№</t>
  </si>
  <si>
    <t>Параметър</t>
  </si>
  <si>
    <t>Ед. мярка</t>
  </si>
  <si>
    <t xml:space="preserve">разчет 
2013 г. </t>
  </si>
  <si>
    <t>отчет
2013 г.</t>
  </si>
  <si>
    <t>1.</t>
  </si>
  <si>
    <t>Ниво на покритие с водоснабдителни услуги</t>
  </si>
  <si>
    <t>1.1.</t>
  </si>
  <si>
    <t>Брой население, ползващо водоснабдителни услуги</t>
  </si>
  <si>
    <t>бр.</t>
  </si>
  <si>
    <t>1.2.</t>
  </si>
  <si>
    <t>Общ брой на населението в региона, обслужван от oператора</t>
  </si>
  <si>
    <t>Годишно постигнато ниво</t>
  </si>
  <si>
    <t>2.</t>
  </si>
  <si>
    <t>Качество на питейната вода</t>
  </si>
  <si>
    <t>2.1.</t>
  </si>
  <si>
    <t>Брой проби отговарящи на нормативните изисквания по т.2.2.</t>
  </si>
  <si>
    <t>2.2.</t>
  </si>
  <si>
    <t>Общ брой взети проби по физико-химични и радиологични показатели</t>
  </si>
  <si>
    <t>2.3</t>
  </si>
  <si>
    <t>Брой проби отговарящи на нормативните изисквания по т.2.4.</t>
  </si>
  <si>
    <t>2.4</t>
  </si>
  <si>
    <t>Общ брой взети проби по микробиологични показатели</t>
  </si>
  <si>
    <t>3.</t>
  </si>
  <si>
    <t>Непрекъснатост на водоснабдяването</t>
  </si>
  <si>
    <t>3.1.</t>
  </si>
  <si>
    <t>Брой на населението, засегнато от прекъсване на водоснабдяването</t>
  </si>
  <si>
    <t>3.2.</t>
  </si>
  <si>
    <t>Брой на обслужваното население (т.1.1.)</t>
  </si>
  <si>
    <t>3.3</t>
  </si>
  <si>
    <t>Брой на планираните прекъсвания на водоподаването, отстранени в предвидения срок</t>
  </si>
  <si>
    <t>3.4</t>
  </si>
  <si>
    <t>Общ брой на планираните прекъсвания на водоподаването</t>
  </si>
  <si>
    <t>4.</t>
  </si>
  <si>
    <t>Общи загуби на вода във водоснабдителните системи</t>
  </si>
  <si>
    <t>4.1.</t>
  </si>
  <si>
    <t>Подадена вода във водоснабдителната система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</si>
  <si>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</si>
  <si>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4.2.</t>
  </si>
  <si>
    <t>Фактурирана вода</t>
  </si>
  <si>
    <t>4.3.</t>
  </si>
  <si>
    <t>Неинкасирана вода</t>
  </si>
  <si>
    <t>5.</t>
  </si>
  <si>
    <t>Аварии на водоснабдителната система</t>
  </si>
  <si>
    <t>5.1.</t>
  </si>
  <si>
    <t>Брой аварии по довеждащите водопроводи</t>
  </si>
  <si>
    <t>5.2.</t>
  </si>
  <si>
    <t>Дължина на довеждащите водопроводи</t>
  </si>
  <si>
    <t>км.</t>
  </si>
  <si>
    <t>5.3</t>
  </si>
  <si>
    <t>Брой аварии по разпределителните водопроводи</t>
  </si>
  <si>
    <t>5.4</t>
  </si>
  <si>
    <t>Дължина на разпределителните водопроводи</t>
  </si>
  <si>
    <t>5.5</t>
  </si>
  <si>
    <t>Брой аварии на СВО</t>
  </si>
  <si>
    <t>5.6</t>
  </si>
  <si>
    <t>Общ брой СВО в обслужавния от оператора регион</t>
  </si>
  <si>
    <t>5.7</t>
  </si>
  <si>
    <t>Брой аварии на ПС</t>
  </si>
  <si>
    <t>5.8</t>
  </si>
  <si>
    <t>Общ брой помпени станции</t>
  </si>
  <si>
    <t>6.</t>
  </si>
  <si>
    <t>Налягане във водоснабдителната система</t>
  </si>
  <si>
    <t>6.2.</t>
  </si>
  <si>
    <t>Брой  СВО, при които е установено налягане по-ниско от нормативно определеното</t>
  </si>
  <si>
    <t>6.1.</t>
  </si>
  <si>
    <t>6.3</t>
  </si>
  <si>
    <t>Брой  СВО, при които е установено налягане по-високо от нормативно определеното</t>
  </si>
  <si>
    <t>6.4</t>
  </si>
  <si>
    <t>7.</t>
  </si>
  <si>
    <t>Ниво на покритие на канализационните услуги</t>
  </si>
  <si>
    <t>7.1</t>
  </si>
  <si>
    <t>Брой на населението, ползващо канализационни услуги</t>
  </si>
  <si>
    <t>7.2</t>
  </si>
  <si>
    <t>Общ брой на населението в региона, обслужван от оператора</t>
  </si>
  <si>
    <t>8.</t>
  </si>
  <si>
    <t>Качество на отпадъчните води</t>
  </si>
  <si>
    <t>8.2.</t>
  </si>
  <si>
    <t>Брой проби, отговарящи на условията включени в разрешителното за заустване</t>
  </si>
  <si>
    <t>8.1.</t>
  </si>
  <si>
    <t>Общ брой проби за качество на отпадъчните води</t>
  </si>
  <si>
    <t>8.3</t>
  </si>
  <si>
    <t xml:space="preserve">Годишното количество отпадъчни води, пречистени от ПСОВ </t>
  </si>
  <si>
    <t>8.4</t>
  </si>
  <si>
    <t>Проектен капацитет на ПСОВ</t>
  </si>
  <si>
    <t>9.</t>
  </si>
  <si>
    <t>Аварии на канализационната система</t>
  </si>
  <si>
    <t>9.1.</t>
  </si>
  <si>
    <t>Брой аварии на СКО</t>
  </si>
  <si>
    <t>9.2.</t>
  </si>
  <si>
    <t>Общ брой СКО в обслужвания от оператора регион</t>
  </si>
  <si>
    <t>9.3.</t>
  </si>
  <si>
    <t>Общ брой аварии на канализационната мрежа</t>
  </si>
  <si>
    <t>9.4.</t>
  </si>
  <si>
    <t>Дължина на канализационната мрежа</t>
  </si>
  <si>
    <t>10.</t>
  </si>
  <si>
    <t>Наводнения в УПИ, причинени от канализацията</t>
  </si>
  <si>
    <t>10.1.</t>
  </si>
  <si>
    <t>Площ на УПИ, засегнати от наводнения причинени от канализациата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</si>
  <si>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</si>
  <si>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10.2.</t>
  </si>
  <si>
    <t>Обща отводнявана площ на населеното място</t>
  </si>
  <si>
    <t>11.</t>
  </si>
  <si>
    <t>Експлоатационни показатели за ефективност</t>
  </si>
  <si>
    <t>11.1.</t>
  </si>
  <si>
    <t>Служители, осигуряващи предоставянето на водоснабдителни услуги</t>
  </si>
  <si>
    <t>11.2.</t>
  </si>
  <si>
    <t>11.3</t>
  </si>
  <si>
    <t>Служители, осигуряващи предоставянето на канализационни услуги</t>
  </si>
  <si>
    <t>11.4</t>
  </si>
  <si>
    <t>11.5</t>
  </si>
  <si>
    <t>Трудови злополуки</t>
  </si>
  <si>
    <t>11.6</t>
  </si>
  <si>
    <t>Обща численост на персонала, осигуряващ ВиК услуги</t>
  </si>
  <si>
    <t>11.7</t>
  </si>
  <si>
    <t>Брой инсталирани водомери при водоизточниците</t>
  </si>
  <si>
    <t>11.8</t>
  </si>
  <si>
    <t>Общ брой на водоизточниците</t>
  </si>
  <si>
    <t>11.9</t>
  </si>
  <si>
    <t>Брой на населените места с измерване на водата на входа</t>
  </si>
  <si>
    <t>11.10</t>
  </si>
  <si>
    <t>Общ брой на населените места, обслужвани от оператора</t>
  </si>
  <si>
    <t>11.11</t>
  </si>
  <si>
    <t>Брой водомери, монтирани на СВО</t>
  </si>
  <si>
    <t>11.12</t>
  </si>
  <si>
    <t>Брой на СВО</t>
  </si>
  <si>
    <t>11.13</t>
  </si>
  <si>
    <t>Брой водомери, преминали последваща проверка</t>
  </si>
  <si>
    <t>11.14</t>
  </si>
  <si>
    <t>Общ брой на водомерите</t>
  </si>
  <si>
    <t>11.15</t>
  </si>
  <si>
    <t>Служители, повишили квалификацията си</t>
  </si>
  <si>
    <t>11.16</t>
  </si>
  <si>
    <t>11.17</t>
  </si>
  <si>
    <t>ВПС с местна автоматика</t>
  </si>
  <si>
    <t>11.18</t>
  </si>
  <si>
    <t>Общ брой ВПС</t>
  </si>
  <si>
    <t>11.19</t>
  </si>
  <si>
    <t>ВС с изградени АСУВ</t>
  </si>
  <si>
    <t>11.20</t>
  </si>
  <si>
    <t>Общ брой ВС</t>
  </si>
  <si>
    <t>11.21</t>
  </si>
  <si>
    <t>Брой елементи на ВС с АСУВ</t>
  </si>
  <si>
    <t>11.22</t>
  </si>
  <si>
    <t>Общ брой елементи на ВС</t>
  </si>
  <si>
    <t>11.23</t>
  </si>
  <si>
    <t>ПСПВ с изградени АСУВ</t>
  </si>
  <si>
    <t>11.24</t>
  </si>
  <si>
    <t>Общ брой на ПСПВ</t>
  </si>
  <si>
    <t>11.25</t>
  </si>
  <si>
    <t>КПС с изградена местна автоматика</t>
  </si>
  <si>
    <t>11.26</t>
  </si>
  <si>
    <t>Общ брой КПС</t>
  </si>
  <si>
    <t>11.27</t>
  </si>
  <si>
    <t>КС с АСУК</t>
  </si>
  <si>
    <t>11.28</t>
  </si>
  <si>
    <t>Общ брой КС</t>
  </si>
  <si>
    <t>11.29</t>
  </si>
  <si>
    <t>Брой елементи на КС с АСУК</t>
  </si>
  <si>
    <t>11.30</t>
  </si>
  <si>
    <t>Общ брой елементи на КС</t>
  </si>
  <si>
    <t>11.31</t>
  </si>
  <si>
    <t>ПСОВ с изградени АСУК</t>
  </si>
  <si>
    <t>11.32</t>
  </si>
  <si>
    <t>Общ брой на ПСОВ</t>
  </si>
  <si>
    <t>11.33</t>
  </si>
  <si>
    <t>Часове с хлорни обгазявания</t>
  </si>
  <si>
    <t>11.34</t>
  </si>
  <si>
    <t>Общ брой часове в годината</t>
  </si>
  <si>
    <t>12.</t>
  </si>
  <si>
    <t>Финансови показатели за ефективност</t>
  </si>
  <si>
    <t>12.1.</t>
  </si>
  <si>
    <t>Разходи за дейността</t>
  </si>
  <si>
    <t>лв.</t>
  </si>
  <si>
    <t>12.2.</t>
  </si>
  <si>
    <t>Приходи от дейността</t>
  </si>
  <si>
    <t>12.3</t>
  </si>
  <si>
    <t>Раходи за възнаграждения и осигуровки</t>
  </si>
  <si>
    <t>12.4</t>
  </si>
  <si>
    <t>Раходи за дейността</t>
  </si>
  <si>
    <t>12.5</t>
  </si>
  <si>
    <t>12.6</t>
  </si>
  <si>
    <t>Обща численост на персонала</t>
  </si>
  <si>
    <t>12.7</t>
  </si>
  <si>
    <t>12.8</t>
  </si>
  <si>
    <t>Подадена вода на входа на ВС</t>
  </si>
  <si>
    <t>12.9</t>
  </si>
  <si>
    <t>12.10</t>
  </si>
  <si>
    <t>Фактурирани водни количества</t>
  </si>
  <si>
    <t>12.11</t>
  </si>
  <si>
    <t>Потребена ел. енергия</t>
  </si>
  <si>
    <t>kWh</t>
  </si>
  <si>
    <t>12.12</t>
  </si>
  <si>
    <t>12.13</t>
  </si>
  <si>
    <t>Разходи за ел. енергия</t>
  </si>
  <si>
    <t>12.14</t>
  </si>
  <si>
    <t>12.15</t>
  </si>
  <si>
    <t>Несъбрани приходи</t>
  </si>
  <si>
    <t>12.16</t>
  </si>
  <si>
    <t>13.</t>
  </si>
  <si>
    <t>Отговор на писмени жалби на потребителите</t>
  </si>
  <si>
    <t>13.1.</t>
  </si>
  <si>
    <t>Брой писмени жалби, на които е отговорено в 14 дневен срок</t>
  </si>
  <si>
    <t>13.2.</t>
  </si>
  <si>
    <t>Общ брой жалби</t>
  </si>
  <si>
    <t>14.</t>
  </si>
  <si>
    <t>Присъединяване на нови потребители към В и К системите</t>
  </si>
  <si>
    <t>14.1.</t>
  </si>
  <si>
    <t>Брой на заявките за присъединяване към водопроводната мрежа, изпълнени в 30 дневен срок</t>
  </si>
  <si>
    <t>14.2.</t>
  </si>
  <si>
    <t>Общ брой заявки за присъединяване към водопроводната мрежа</t>
  </si>
  <si>
    <t>14.3</t>
  </si>
  <si>
    <t>Брой на заявките за присъединяване към канализационната мрежа, изпълнени в 30 дневен срок</t>
  </si>
  <si>
    <t>14.4</t>
  </si>
  <si>
    <t>Общ брой заявки за присъединяване към канализационната мрежа</t>
  </si>
  <si>
    <t>15.</t>
  </si>
  <si>
    <t>Човешки ресурси</t>
  </si>
  <si>
    <t>15.1.</t>
  </si>
  <si>
    <t>Брой на персонала, осигуряващ водоснабдителни услуги</t>
  </si>
  <si>
    <t>15.2.</t>
  </si>
  <si>
    <t>Общ брой потребители, ползващи водоснабдителни услуги</t>
  </si>
  <si>
    <t>15.3</t>
  </si>
  <si>
    <t>Брой на персонала, осигуряващ канализационни услуги</t>
  </si>
  <si>
    <t>15.4</t>
  </si>
  <si>
    <t>Общ брой потребители, ползващи канализационни услуги</t>
  </si>
  <si>
    <t>разчет
2010 г.</t>
  </si>
  <si>
    <t>отчет 
2010 г.</t>
  </si>
  <si>
    <t>разчет
2011 г.</t>
  </si>
  <si>
    <t>отчет
2011 г.</t>
  </si>
  <si>
    <t>разчет
2012 г.</t>
  </si>
  <si>
    <t>отчет
2012 г.</t>
  </si>
  <si>
    <t>"В и К" АД, гр. Ловеч - ВС "Област Ловеч"</t>
  </si>
  <si>
    <t xml:space="preserve">разчет 
2014 г. </t>
  </si>
  <si>
    <t>отчет
2014 г.</t>
  </si>
  <si>
    <t xml:space="preserve">разчет 
2015 г. </t>
  </si>
  <si>
    <t>отчет
2015 г.</t>
  </si>
  <si>
    <t xml:space="preserve">разчет 
2016 г. </t>
  </si>
  <si>
    <t>отчет
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</si>
</sst>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indexed="12"/>
      <name val="Timok"/>
      <family val="2"/>
    </font>
    <font>
      <u/>
      <sz val="9"/>
      <color indexed="12"/>
      <name val="Timok"/>
      <family val="2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bar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2"/>
      <color indexed="1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15"/>
      </patternFill>
    </fill>
    <fill>
      <patternFill patternType="solid">
        <fgColor indexed="22"/>
      </patternFill>
    </fill>
    <fill>
      <patternFill patternType="gray125"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1"/>
      </patternFill>
    </fill>
    <fill>
      <patternFill patternType="solid">
        <fgColor indexed="4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2" fillId="8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1" fontId="13" fillId="13" borderId="0">
      <alignment horizontal="center" vertical="center" wrapText="1"/>
    </xf>
    <xf numFmtId="4" fontId="13" fillId="14" borderId="18">
      <alignment vertical="center"/>
      <protection locked="0"/>
    </xf>
    <xf numFmtId="0" fontId="13" fillId="15" borderId="0">
      <alignment horizontal="right"/>
    </xf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49" fontId="13" fillId="19" borderId="0">
      <alignment vertical="top" wrapText="1"/>
    </xf>
    <xf numFmtId="38" fontId="13" fillId="14" borderId="0">
      <alignment horizontal="right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" fillId="20" borderId="5">
      <alignment wrapText="1"/>
    </xf>
    <xf numFmtId="0" fontId="11" fillId="0" borderId="0"/>
    <xf numFmtId="0" fontId="11" fillId="0" borderId="0"/>
    <xf numFmtId="0" fontId="1" fillId="0" borderId="0"/>
    <xf numFmtId="9" fontId="1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3" fontId="13" fillId="0" borderId="0">
      <alignment horizontal="right" vertical="center" wrapText="1"/>
      <protection locked="0"/>
    </xf>
    <xf numFmtId="0" fontId="17" fillId="0" borderId="0"/>
  </cellStyleXfs>
  <cellXfs count="193">
    <xf numFmtId="0" fontId="0" fillId="0" borderId="0" xfId="0"/>
    <xf numFmtId="0" fontId="3" fillId="0" borderId="0" xfId="2" applyFont="1"/>
    <xf numFmtId="0" fontId="5" fillId="0" borderId="0" xfId="3" quotePrefix="1" applyFont="1" applyAlignment="1" applyProtection="1"/>
    <xf numFmtId="0" fontId="6" fillId="0" borderId="0" xfId="2" applyFont="1"/>
    <xf numFmtId="49" fontId="3" fillId="0" borderId="0" xfId="2" applyNumberFormat="1" applyFont="1" applyBorder="1" applyAlignment="1">
      <alignment vertical="center"/>
    </xf>
    <xf numFmtId="0" fontId="3" fillId="0" borderId="0" xfId="2" applyFont="1" applyBorder="1" applyAlignment="1">
      <alignment vertical="center"/>
    </xf>
    <xf numFmtId="49" fontId="3" fillId="2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2" applyFont="1"/>
    <xf numFmtId="49" fontId="3" fillId="0" borderId="4" xfId="2" applyNumberFormat="1" applyFont="1" applyFill="1" applyBorder="1" applyAlignment="1" applyProtection="1">
      <alignment horizontal="center" vertical="center"/>
      <protection locked="0"/>
    </xf>
    <xf numFmtId="0" fontId="3" fillId="0" borderId="5" xfId="2" applyFont="1" applyBorder="1" applyAlignment="1" applyProtection="1">
      <alignment vertical="center" wrapText="1"/>
      <protection locked="0"/>
    </xf>
    <xf numFmtId="0" fontId="3" fillId="0" borderId="6" xfId="2" applyFont="1" applyBorder="1" applyAlignment="1" applyProtection="1">
      <alignment vertical="center" wrapText="1"/>
      <protection locked="0"/>
    </xf>
    <xf numFmtId="49" fontId="8" fillId="0" borderId="7" xfId="2" applyNumberFormat="1" applyFont="1" applyBorder="1" applyAlignment="1" applyProtection="1">
      <alignment horizontal="center" vertical="center"/>
      <protection locked="0"/>
    </xf>
    <xf numFmtId="0" fontId="8" fillId="0" borderId="7" xfId="2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Border="1" applyAlignment="1" applyProtection="1">
      <alignment horizontal="center" vertical="center"/>
      <protection locked="0"/>
    </xf>
    <xf numFmtId="0" fontId="8" fillId="0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Border="1" applyAlignment="1" applyProtection="1">
      <alignment horizontal="center" vertical="center"/>
      <protection locked="0"/>
    </xf>
    <xf numFmtId="0" fontId="8" fillId="3" borderId="10" xfId="2" applyFont="1" applyFill="1" applyBorder="1" applyAlignment="1" applyProtection="1">
      <alignment horizontal="center" vertical="center"/>
      <protection locked="0"/>
    </xf>
    <xf numFmtId="49" fontId="3" fillId="4" borderId="11" xfId="2" applyNumberFormat="1" applyFont="1" applyFill="1" applyBorder="1" applyAlignment="1">
      <alignment horizontal="center" vertical="center"/>
    </xf>
    <xf numFmtId="0" fontId="3" fillId="0" borderId="11" xfId="2" applyFont="1" applyBorder="1" applyAlignment="1">
      <alignment horizontal="left" vertical="center"/>
    </xf>
    <xf numFmtId="0" fontId="3" fillId="0" borderId="12" xfId="2" applyFont="1" applyBorder="1" applyAlignment="1">
      <alignment horizontal="left" vertical="center"/>
    </xf>
    <xf numFmtId="0" fontId="3" fillId="0" borderId="13" xfId="2" applyFont="1" applyBorder="1" applyAlignment="1">
      <alignment horizontal="left" vertical="center"/>
    </xf>
    <xf numFmtId="49" fontId="8" fillId="0" borderId="9" xfId="2" applyNumberFormat="1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49" fontId="8" fillId="0" borderId="7" xfId="2" applyNumberFormat="1" applyFont="1" applyFill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3" borderId="9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49" fontId="8" fillId="0" borderId="7" xfId="2" applyNumberFormat="1" applyFont="1" applyBorder="1" applyAlignment="1">
      <alignment horizontal="center" vertical="center"/>
    </xf>
    <xf numFmtId="49" fontId="8" fillId="0" borderId="9" xfId="2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vertical="center" wrapText="1"/>
    </xf>
    <xf numFmtId="0" fontId="8" fillId="0" borderId="9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vertical="center" wrapText="1"/>
    </xf>
    <xf numFmtId="49" fontId="8" fillId="0" borderId="7" xfId="2" applyNumberFormat="1" applyFont="1" applyBorder="1" applyAlignment="1">
      <alignment horizontal="center"/>
    </xf>
    <xf numFmtId="49" fontId="8" fillId="0" borderId="9" xfId="2" applyNumberFormat="1" applyFont="1" applyBorder="1" applyAlignment="1">
      <alignment horizontal="center"/>
    </xf>
    <xf numFmtId="0" fontId="8" fillId="0" borderId="9" xfId="2" applyFont="1" applyFill="1" applyBorder="1" applyAlignment="1">
      <alignment horizontal="center" vertical="center" wrapText="1"/>
    </xf>
    <xf numFmtId="49" fontId="8" fillId="0" borderId="10" xfId="2" applyNumberFormat="1" applyFont="1" applyBorder="1" applyAlignment="1">
      <alignment horizontal="center" vertical="center"/>
    </xf>
    <xf numFmtId="0" fontId="8" fillId="3" borderId="10" xfId="2" applyFont="1" applyFill="1" applyBorder="1" applyAlignment="1">
      <alignment horizontal="center" vertical="center"/>
    </xf>
    <xf numFmtId="49" fontId="8" fillId="0" borderId="9" xfId="2" applyNumberFormat="1" applyFont="1" applyFill="1" applyBorder="1" applyAlignment="1" applyProtection="1">
      <alignment horizontal="center" vertical="center"/>
      <protection locked="0"/>
    </xf>
    <xf numFmtId="49" fontId="8" fillId="0" borderId="7" xfId="2" applyNumberFormat="1" applyFont="1" applyFill="1" applyBorder="1" applyAlignment="1" applyProtection="1">
      <alignment horizontal="center" vertical="center"/>
      <protection locked="0"/>
    </xf>
    <xf numFmtId="0" fontId="8" fillId="3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Fill="1" applyBorder="1" applyAlignment="1">
      <alignment horizontal="center" vertical="center" wrapText="1"/>
    </xf>
    <xf numFmtId="49" fontId="8" fillId="0" borderId="7" xfId="2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/>
    </xf>
    <xf numFmtId="49" fontId="8" fillId="0" borderId="10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8" fillId="0" borderId="15" xfId="2" applyNumberFormat="1" applyFont="1" applyBorder="1" applyAlignment="1">
      <alignment horizontal="center" vertical="center"/>
    </xf>
    <xf numFmtId="0" fontId="8" fillId="3" borderId="15" xfId="2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 wrapText="1"/>
    </xf>
    <xf numFmtId="0" fontId="8" fillId="3" borderId="9" xfId="2" applyFont="1" applyFill="1" applyBorder="1" applyAlignment="1"/>
    <xf numFmtId="0" fontId="3" fillId="3" borderId="9" xfId="2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/>
    </xf>
    <xf numFmtId="0" fontId="3" fillId="0" borderId="16" xfId="2" applyFont="1" applyBorder="1" applyAlignment="1"/>
    <xf numFmtId="0" fontId="3" fillId="0" borderId="0" xfId="2" applyFont="1" applyBorder="1" applyAlignment="1"/>
    <xf numFmtId="0" fontId="3" fillId="0" borderId="13" xfId="2" applyFont="1" applyBorder="1" applyAlignment="1"/>
    <xf numFmtId="0" fontId="8" fillId="3" borderId="9" xfId="2" applyFont="1" applyFill="1" applyBorder="1" applyAlignment="1">
      <alignment horizontal="left" vertical="center"/>
    </xf>
    <xf numFmtId="49" fontId="8" fillId="0" borderId="10" xfId="2" applyNumberFormat="1" applyFont="1" applyFill="1" applyBorder="1" applyAlignment="1">
      <alignment horizontal="center" vertical="center"/>
    </xf>
    <xf numFmtId="0" fontId="8" fillId="3" borderId="15" xfId="2" applyFont="1" applyFill="1" applyBorder="1" applyAlignment="1">
      <alignment horizontal="left" vertical="center"/>
    </xf>
    <xf numFmtId="0" fontId="8" fillId="0" borderId="7" xfId="2" applyFont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3" fillId="0" borderId="3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49" fontId="8" fillId="0" borderId="0" xfId="2" applyNumberFormat="1" applyFont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0" borderId="20" xfId="2" applyFont="1" applyBorder="1" applyAlignment="1">
      <alignment vertical="center"/>
    </xf>
    <xf numFmtId="3" fontId="8" fillId="0" borderId="7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Fill="1" applyBorder="1" applyAlignment="1" applyProtection="1">
      <alignment horizontal="center" vertical="center"/>
      <protection locked="0"/>
    </xf>
    <xf numFmtId="164" fontId="8" fillId="3" borderId="10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/>
    </xf>
    <xf numFmtId="3" fontId="8" fillId="0" borderId="9" xfId="2" applyNumberFormat="1" applyFont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3" fontId="8" fillId="0" borderId="19" xfId="2" applyNumberFormat="1" applyFont="1" applyFill="1" applyBorder="1" applyAlignment="1">
      <alignment horizontal="center" vertical="center"/>
    </xf>
    <xf numFmtId="164" fontId="10" fillId="3" borderId="9" xfId="2" applyNumberFormat="1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 applyProtection="1">
      <alignment horizontal="center" vertical="center"/>
      <protection locked="0"/>
    </xf>
    <xf numFmtId="165" fontId="8" fillId="3" borderId="9" xfId="2" applyNumberFormat="1" applyFont="1" applyFill="1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 applyProtection="1">
      <alignment horizontal="center" vertical="center"/>
      <protection locked="0"/>
    </xf>
    <xf numFmtId="3" fontId="8" fillId="21" borderId="9" xfId="2" applyNumberFormat="1" applyFont="1" applyFill="1" applyBorder="1" applyAlignment="1" applyProtection="1">
      <alignment horizontal="center" vertical="center"/>
      <protection locked="0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3" fontId="8" fillId="21" borderId="9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 wrapText="1"/>
    </xf>
    <xf numFmtId="3" fontId="8" fillId="21" borderId="9" xfId="2" applyNumberFormat="1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3" fontId="8" fillId="21" borderId="7" xfId="2" applyNumberFormat="1" applyFont="1" applyFill="1" applyBorder="1" applyAlignment="1">
      <alignment horizontal="center"/>
    </xf>
    <xf numFmtId="3" fontId="10" fillId="21" borderId="9" xfId="2" applyNumberFormat="1" applyFont="1" applyFill="1" applyBorder="1" applyAlignment="1">
      <alignment horizontal="center" vertical="center" wrapText="1"/>
    </xf>
    <xf numFmtId="164" fontId="10" fillId="3" borderId="15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/>
    </xf>
    <xf numFmtId="164" fontId="8" fillId="3" borderId="10" xfId="2" applyNumberFormat="1" applyFont="1" applyFill="1" applyBorder="1" applyAlignment="1" applyProtection="1">
      <alignment horizontal="center" vertical="center"/>
    </xf>
    <xf numFmtId="164" fontId="8" fillId="3" borderId="15" xfId="2" applyNumberFormat="1" applyFont="1" applyFill="1" applyBorder="1" applyAlignment="1" applyProtection="1">
      <alignment horizontal="center" vertical="center"/>
    </xf>
    <xf numFmtId="3" fontId="8" fillId="21" borderId="9" xfId="2" applyNumberFormat="1" applyFont="1" applyFill="1" applyBorder="1" applyAlignment="1">
      <alignment horizontal="center" vertical="justify"/>
    </xf>
    <xf numFmtId="3" fontId="8" fillId="21" borderId="7" xfId="2" applyNumberFormat="1" applyFont="1" applyFill="1" applyBorder="1" applyAlignment="1">
      <alignment horizontal="center" vertical="justify"/>
    </xf>
    <xf numFmtId="164" fontId="8" fillId="3" borderId="10" xfId="2" applyNumberFormat="1" applyFont="1" applyFill="1" applyBorder="1" applyAlignment="1">
      <alignment horizontal="center" vertical="justify"/>
    </xf>
    <xf numFmtId="3" fontId="8" fillId="21" borderId="8" xfId="2" applyNumberFormat="1" applyFont="1" applyFill="1" applyBorder="1" applyAlignment="1">
      <alignment horizontal="center" vertical="center" wrapText="1"/>
    </xf>
    <xf numFmtId="165" fontId="8" fillId="3" borderId="9" xfId="2" applyNumberFormat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/>
    </xf>
    <xf numFmtId="0" fontId="3" fillId="0" borderId="14" xfId="2" applyFont="1" applyBorder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3" fontId="8" fillId="21" borderId="17" xfId="2" applyNumberFormat="1" applyFont="1" applyFill="1" applyBorder="1" applyAlignment="1">
      <alignment horizontal="center" vertical="center" wrapText="1"/>
    </xf>
    <xf numFmtId="0" fontId="3" fillId="0" borderId="5" xfId="2" applyFont="1" applyBorder="1" applyAlignment="1">
      <alignment vertical="center"/>
    </xf>
    <xf numFmtId="3" fontId="8" fillId="0" borderId="7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/>
    </xf>
    <xf numFmtId="3" fontId="10" fillId="0" borderId="9" xfId="2" applyNumberFormat="1" applyFont="1" applyFill="1" applyBorder="1" applyAlignment="1">
      <alignment horizontal="center" vertical="center" wrapText="1"/>
    </xf>
    <xf numFmtId="3" fontId="8" fillId="0" borderId="9" xfId="2" applyNumberFormat="1" applyFont="1" applyFill="1" applyBorder="1" applyAlignment="1">
      <alignment horizontal="center" vertical="justify"/>
    </xf>
    <xf numFmtId="3" fontId="8" fillId="0" borderId="7" xfId="2" applyNumberFormat="1" applyFont="1" applyFill="1" applyBorder="1" applyAlignment="1">
      <alignment horizontal="center" vertical="justify"/>
    </xf>
    <xf numFmtId="3" fontId="8" fillId="0" borderId="8" xfId="2" applyNumberFormat="1" applyFont="1" applyFill="1" applyBorder="1" applyAlignment="1">
      <alignment horizontal="center" vertical="center" wrapText="1"/>
    </xf>
    <xf numFmtId="4" fontId="8" fillId="3" borderId="9" xfId="2" applyNumberFormat="1" applyFont="1" applyFill="1" applyBorder="1" applyAlignment="1">
      <alignment horizontal="center" vertical="center" wrapText="1"/>
    </xf>
    <xf numFmtId="164" fontId="8" fillId="3" borderId="23" xfId="0" applyNumberFormat="1" applyFont="1" applyFill="1" applyBorder="1" applyAlignment="1" applyProtection="1">
      <alignment horizontal="center" vertical="center"/>
      <protection locked="0"/>
    </xf>
    <xf numFmtId="0" fontId="3" fillId="0" borderId="24" xfId="0" applyFont="1" applyBorder="1" applyAlignment="1">
      <alignment horizontal="center" vertical="center"/>
    </xf>
    <xf numFmtId="164" fontId="8" fillId="3" borderId="18" xfId="0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 applyProtection="1">
      <alignment horizontal="center" vertical="center"/>
      <protection locked="0"/>
    </xf>
    <xf numFmtId="3" fontId="8" fillId="0" borderId="18" xfId="0" applyNumberFormat="1" applyFont="1" applyFill="1" applyBorder="1" applyAlignment="1" applyProtection="1">
      <alignment horizontal="center" vertical="center"/>
      <protection locked="0"/>
    </xf>
    <xf numFmtId="3" fontId="8" fillId="0" borderId="22" xfId="0" applyNumberFormat="1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8" fillId="0" borderId="22" xfId="0" applyNumberFormat="1" applyFont="1" applyFill="1" applyBorder="1" applyAlignment="1">
      <alignment horizontal="center" vertical="center" wrapText="1"/>
    </xf>
    <xf numFmtId="3" fontId="8" fillId="0" borderId="18" xfId="0" applyNumberFormat="1" applyFont="1" applyFill="1" applyBorder="1" applyAlignment="1">
      <alignment horizontal="center" vertical="center" wrapText="1"/>
    </xf>
    <xf numFmtId="3" fontId="10" fillId="0" borderId="18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164" fontId="10" fillId="0" borderId="21" xfId="0" applyNumberFormat="1" applyFont="1" applyFill="1" applyBorder="1" applyAlignment="1">
      <alignment horizontal="center" vertical="center" wrapText="1"/>
    </xf>
    <xf numFmtId="164" fontId="10" fillId="3" borderId="25" xfId="0" applyNumberFormat="1" applyFont="1" applyFill="1" applyBorder="1" applyAlignment="1">
      <alignment horizontal="center" vertical="center" wrapText="1"/>
    </xf>
    <xf numFmtId="164" fontId="8" fillId="3" borderId="26" xfId="0" applyNumberFormat="1" applyFont="1" applyFill="1" applyBorder="1" applyAlignment="1">
      <alignment horizontal="center" vertical="center"/>
    </xf>
    <xf numFmtId="3" fontId="8" fillId="0" borderId="21" xfId="0" applyNumberFormat="1" applyFont="1" applyFill="1" applyBorder="1" applyAlignment="1">
      <alignment horizontal="center"/>
    </xf>
    <xf numFmtId="0" fontId="8" fillId="0" borderId="5" xfId="2" applyFont="1" applyBorder="1"/>
    <xf numFmtId="0" fontId="8" fillId="3" borderId="10" xfId="2" applyFont="1" applyFill="1" applyBorder="1" applyAlignment="1">
      <alignment horizontal="left" vertical="center"/>
    </xf>
    <xf numFmtId="0" fontId="8" fillId="0" borderId="9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0" fontId="8" fillId="3" borderId="9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left" vertical="center" wrapText="1"/>
      <protection locked="0"/>
    </xf>
    <xf numFmtId="0" fontId="3" fillId="0" borderId="5" xfId="2" applyFont="1" applyBorder="1" applyAlignment="1" applyProtection="1">
      <alignment horizontal="left" vertical="center" wrapText="1"/>
      <protection locked="0"/>
    </xf>
    <xf numFmtId="0" fontId="8" fillId="0" borderId="8" xfId="2" applyFont="1" applyFill="1" applyBorder="1" applyAlignment="1" applyProtection="1">
      <alignment horizontal="left" vertical="center" wrapText="1"/>
      <protection locked="0"/>
    </xf>
    <xf numFmtId="49" fontId="8" fillId="0" borderId="9" xfId="2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center" vertical="center" wrapText="1"/>
    </xf>
    <xf numFmtId="0" fontId="8" fillId="3" borderId="10" xfId="2" applyFont="1" applyFill="1" applyBorder="1" applyAlignment="1">
      <alignment vertical="center"/>
    </xf>
    <xf numFmtId="0" fontId="3" fillId="0" borderId="3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8" fillId="0" borderId="7" xfId="2" applyFont="1" applyFill="1" applyBorder="1" applyAlignment="1">
      <alignment horizontal="left"/>
    </xf>
    <xf numFmtId="0" fontId="10" fillId="0" borderId="9" xfId="2" applyFont="1" applyBorder="1" applyAlignment="1">
      <alignment horizontal="left" vertical="center" wrapText="1"/>
    </xf>
    <xf numFmtId="0" fontId="10" fillId="0" borderId="9" xfId="2" applyFont="1" applyFill="1" applyBorder="1" applyAlignment="1">
      <alignment horizontal="left" vertical="center" wrapText="1"/>
    </xf>
    <xf numFmtId="0" fontId="8" fillId="3" borderId="15" xfId="2" applyFont="1" applyFill="1" applyBorder="1" applyAlignment="1">
      <alignment horizontal="left" vertical="center"/>
    </xf>
    <xf numFmtId="0" fontId="8" fillId="3" borderId="15" xfId="2" applyFont="1" applyFill="1" applyBorder="1" applyAlignment="1">
      <alignment horizontal="left" vertical="center" wrapText="1"/>
    </xf>
    <xf numFmtId="0" fontId="8" fillId="0" borderId="8" xfId="2" applyFont="1" applyBorder="1" applyAlignment="1">
      <alignment vertical="center" wrapText="1"/>
    </xf>
    <xf numFmtId="0" fontId="8" fillId="3" borderId="9" xfId="2" applyFont="1" applyFill="1" applyBorder="1" applyAlignment="1">
      <alignment vertical="center"/>
    </xf>
    <xf numFmtId="0" fontId="8" fillId="0" borderId="9" xfId="2" applyFont="1" applyBorder="1" applyAlignment="1">
      <alignment vertical="center" wrapText="1"/>
    </xf>
    <xf numFmtId="0" fontId="8" fillId="3" borderId="9" xfId="2" applyFont="1" applyFill="1" applyBorder="1" applyAlignment="1">
      <alignment horizontal="left" vertical="center"/>
    </xf>
    <xf numFmtId="0" fontId="8" fillId="0" borderId="9" xfId="2" applyFont="1" applyFill="1" applyBorder="1" applyAlignment="1">
      <alignment vertical="center" wrapText="1"/>
    </xf>
    <xf numFmtId="0" fontId="8" fillId="0" borderId="9" xfId="2" applyFont="1" applyFill="1" applyBorder="1" applyAlignment="1">
      <alignment horizontal="left" vertical="center"/>
    </xf>
    <xf numFmtId="0" fontId="8" fillId="0" borderId="9" xfId="2" applyFont="1" applyBorder="1" applyAlignment="1">
      <alignment vertical="center"/>
    </xf>
    <xf numFmtId="0" fontId="3" fillId="0" borderId="3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left" vertical="center"/>
    </xf>
    <xf numFmtId="0" fontId="8" fillId="0" borderId="8" xfId="2" applyFont="1" applyFill="1" applyBorder="1" applyAlignment="1">
      <alignment vertical="center" wrapText="1"/>
    </xf>
    <xf numFmtId="0" fontId="8" fillId="0" borderId="7" xfId="2" applyFont="1" applyFill="1" applyBorder="1" applyAlignment="1">
      <alignment horizontal="left" vertical="center" wrapText="1"/>
    </xf>
    <xf numFmtId="0" fontId="8" fillId="0" borderId="7" xfId="2" applyFont="1" applyBorder="1" applyAlignment="1">
      <alignment horizontal="left"/>
    </xf>
    <xf numFmtId="0" fontId="8" fillId="3" borderId="15" xfId="2" applyFont="1" applyFill="1" applyBorder="1" applyAlignment="1">
      <alignment vertical="center" wrapText="1"/>
    </xf>
    <xf numFmtId="0" fontId="8" fillId="0" borderId="8" xfId="2" applyFont="1" applyBorder="1" applyAlignment="1">
      <alignment horizontal="left"/>
    </xf>
    <xf numFmtId="0" fontId="8" fillId="3" borderId="15" xfId="2" applyFont="1" applyFill="1" applyBorder="1" applyAlignment="1">
      <alignment vertical="center"/>
    </xf>
    <xf numFmtId="0" fontId="8" fillId="0" borderId="8" xfId="2" applyFont="1" applyBorder="1" applyAlignment="1" applyProtection="1">
      <alignment horizontal="left" vertical="center" wrapText="1"/>
      <protection locked="0"/>
    </xf>
    <xf numFmtId="0" fontId="8" fillId="0" borderId="9" xfId="2" applyFont="1" applyBorder="1" applyAlignment="1" applyProtection="1">
      <alignment horizontal="left" vertical="center" wrapText="1"/>
      <protection locked="0"/>
    </xf>
    <xf numFmtId="0" fontId="8" fillId="3" borderId="9" xfId="2" applyFont="1" applyFill="1" applyBorder="1" applyAlignment="1">
      <alignment vertical="center" wrapText="1"/>
    </xf>
    <xf numFmtId="0" fontId="8" fillId="0" borderId="9" xfId="2" applyFont="1" applyFill="1" applyBorder="1" applyAlignment="1">
      <alignment horizontal="left"/>
    </xf>
    <xf numFmtId="0" fontId="8" fillId="0" borderId="9" xfId="2" applyFont="1" applyBorder="1" applyAlignment="1">
      <alignment horizontal="left" vertical="center"/>
    </xf>
    <xf numFmtId="0" fontId="8" fillId="0" borderId="9" xfId="2" applyFont="1" applyFill="1" applyBorder="1" applyAlignment="1">
      <alignment vertical="center"/>
    </xf>
    <xf numFmtId="0" fontId="8" fillId="0" borderId="8" xfId="2" applyFont="1" applyBorder="1" applyAlignment="1">
      <alignment horizontal="left" vertical="center" wrapText="1"/>
    </xf>
    <xf numFmtId="0" fontId="8" fillId="0" borderId="9" xfId="2" applyFont="1" applyFill="1" applyBorder="1" applyAlignment="1"/>
  </cellXfs>
  <cellStyles count="42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Blue" xfId="22"/>
    <cellStyle name="Choice" xfId="23"/>
    <cellStyle name="Closed" xfId="24"/>
    <cellStyle name="Emphasis 1" xfId="25"/>
    <cellStyle name="Emphasis 2" xfId="26"/>
    <cellStyle name="Emphasis 3" xfId="27"/>
    <cellStyle name="Green" xfId="28"/>
    <cellStyle name="Grey" xfId="29"/>
    <cellStyle name="Hyperlink 2" xfId="30"/>
    <cellStyle name="Hyperlink 3" xfId="31"/>
    <cellStyle name="Hyperlink_Copy of model_direct_vik4" xfId="3"/>
    <cellStyle name="Koloni" xfId="32"/>
    <cellStyle name="Normal" xfId="0" builtinId="0"/>
    <cellStyle name="Normal 2" xfId="1"/>
    <cellStyle name="Normal 2 2" xfId="33"/>
    <cellStyle name="Normal 2_Copy of model_direct_vik4" xfId="34"/>
    <cellStyle name="Normal 3" xfId="35"/>
    <cellStyle name="Normal_Copy of model_direct_vik4" xfId="2"/>
    <cellStyle name="Percent 2" xfId="36"/>
    <cellStyle name="Percent 3" xfId="37"/>
    <cellStyle name="Percent 4" xfId="38"/>
    <cellStyle name="Sheet Title" xfId="39"/>
    <cellStyle name="White" xfId="40"/>
    <cellStyle name="Zaglavie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62525" y="10086975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12</xdr:col>
      <xdr:colOff>0</xdr:colOff>
      <xdr:row>47</xdr:row>
      <xdr:rowOff>0</xdr:rowOff>
    </xdr:from>
    <xdr:to>
      <xdr:col>13</xdr:col>
      <xdr:colOff>0</xdr:colOff>
      <xdr:row>47</xdr:row>
      <xdr:rowOff>0</xdr:rowOff>
    </xdr:to>
    <xdr:sp macro="" textlink="">
      <xdr:nvSpPr>
        <xdr:cNvPr id="3" name="Rectangle 40"/>
        <xdr:cNvSpPr>
          <a:spLocks noChangeArrowheads="1"/>
        </xdr:cNvSpPr>
      </xdr:nvSpPr>
      <xdr:spPr bwMode="auto">
        <a:xfrm>
          <a:off x="10448925" y="10096500"/>
          <a:ext cx="68580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0</xdr:rowOff>
    </xdr:to>
    <xdr:sp macro="" textlink="">
      <xdr:nvSpPr>
        <xdr:cNvPr id="12" name="Rectangle 40"/>
        <xdr:cNvSpPr>
          <a:spLocks noChangeArrowheads="1"/>
        </xdr:cNvSpPr>
      </xdr:nvSpPr>
      <xdr:spPr bwMode="auto">
        <a:xfrm>
          <a:off x="4991100" y="100203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0</xdr:rowOff>
    </xdr:to>
    <xdr:sp macro="" textlink="">
      <xdr:nvSpPr>
        <xdr:cNvPr id="13" name="Rectangle 40"/>
        <xdr:cNvSpPr>
          <a:spLocks noChangeArrowheads="1"/>
        </xdr:cNvSpPr>
      </xdr:nvSpPr>
      <xdr:spPr bwMode="auto">
        <a:xfrm>
          <a:off x="4991100" y="100203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7" name="Rectangle 40"/>
        <xdr:cNvSpPr>
          <a:spLocks noChangeArrowheads="1"/>
        </xdr:cNvSpPr>
      </xdr:nvSpPr>
      <xdr:spPr bwMode="auto">
        <a:xfrm>
          <a:off x="49911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ostadin%20Kolarov_2\My%20Documents\Mobile\New%20Business%20Pla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vivan/Local%20Settings/Temporary%20Internet%20Files/OLK361/Ukazania_last/Copy%20of%20model_direct_vik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ykole/Local%20Settings/Temporary%20Internet%20Files/OLK3A5/Ukazania_last/Copy%20of%20model_direct_vik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3/Polucheni%20spravki%20za%20proverkite%202013/Lovech/4_work_files/99_CECO/SPRAVKI_CECO%20new%20GOTOV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OTCHETNI%20DANNI/Otchetni%20danni_2011/Lovech/Spravki_za_proverki_2011_ViK_Lovech_VS_Oblast_Lovech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на продуктите"/>
      <sheetName val="Състояние на продуктите"/>
      <sheetName val="Пазарна прогноза (1)"/>
      <sheetName val="Пазарна прогноза (2)"/>
      <sheetName val="Пазарна прогноза (3)"/>
      <sheetName val="Пазарна прогноза (4)"/>
      <sheetName val="Пазарна прогноза (5)"/>
      <sheetName val="План за персонала"/>
      <sheetName val="ОПР 96-98"/>
      <sheetName val="Баланси 96-98"/>
      <sheetName val="Минали отчети"/>
      <sheetName val="Начало"/>
      <sheetName val="Начален баланс"/>
      <sheetName val="Прогнозни продажби"/>
      <sheetName val="Себестойност"/>
      <sheetName val="Постоянни разходи"/>
      <sheetName val="Инвестиции"/>
      <sheetName val="Собствен капитал"/>
      <sheetName val="Разчети по ДДС"/>
      <sheetName val="Проформа ОПР"/>
      <sheetName val="Проформа ОПП"/>
      <sheetName val="Проформа баланси"/>
      <sheetName val="Буфер"/>
      <sheetName val="Финансови показатели"/>
      <sheetName val="Оценка на проекта"/>
      <sheetName val="Мин. и оч. резултати"/>
      <sheetName val="Критични точки"/>
      <sheetName val="Sheet8"/>
      <sheetName val="Описание_на_продуктите"/>
      <sheetName val="Състояние_на_продуктите"/>
      <sheetName val="Пазарна_прогноза_(1)"/>
      <sheetName val="Пазарна_прогноза_(2)"/>
      <sheetName val="Пазарна_прогноза_(3)"/>
      <sheetName val="Пазарна_прогноза_(4)"/>
      <sheetName val="Пазарна_прогноза_(5)"/>
      <sheetName val="План_за_персонала"/>
      <sheetName val="ОПР_96-98"/>
      <sheetName val="Баланси_96-98"/>
      <sheetName val="Минали_отчети"/>
      <sheetName val="Начален_баланс"/>
      <sheetName val="Прогнозни_продажби"/>
      <sheetName val="Постоянни_разходи"/>
      <sheetName val="Собствен_капитал"/>
      <sheetName val="Разчети_по_ДДС"/>
      <sheetName val="Проформа_ОПР"/>
      <sheetName val="Проформа_ОПП"/>
      <sheetName val="Проформа_баланси"/>
      <sheetName val="Финансови_показатели"/>
      <sheetName val="Оценка_на_проекта"/>
      <sheetName val="Мин__и_оч__резултати"/>
      <sheetName val="Критични_точки"/>
      <sheetName val="TB-20-02-2002"/>
      <sheetName val="dropdow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>
        <row r="124">
          <cell r="B124" t="str">
            <v>Електроенергия</v>
          </cell>
          <cell r="C124">
            <v>29491.133333333335</v>
          </cell>
          <cell r="D124">
            <v>29488.799999999999</v>
          </cell>
          <cell r="E124">
            <v>29488.799999999999</v>
          </cell>
          <cell r="F124">
            <v>29488.799999999999</v>
          </cell>
          <cell r="G124">
            <v>29488.799999999999</v>
          </cell>
          <cell r="H124">
            <v>29488.799999999999</v>
          </cell>
          <cell r="I124">
            <v>29488.799999999999</v>
          </cell>
          <cell r="J124">
            <v>29488.799999999999</v>
          </cell>
          <cell r="K124">
            <v>29488.799999999999</v>
          </cell>
          <cell r="L124">
            <v>29488.799999999999</v>
          </cell>
          <cell r="M124">
            <v>29488.799999999999</v>
          </cell>
          <cell r="N124">
            <v>29488.799999999999</v>
          </cell>
          <cell r="O124">
            <v>353867.93333333329</v>
          </cell>
          <cell r="P124">
            <v>357142.80000000005</v>
          </cell>
          <cell r="Q124">
            <v>364285.65600000002</v>
          </cell>
          <cell r="R124">
            <v>371571.36912000005</v>
          </cell>
          <cell r="S124">
            <v>379002.79650240007</v>
          </cell>
          <cell r="T124">
            <v>386582.85243244807</v>
          </cell>
        </row>
        <row r="125">
          <cell r="B125" t="str">
            <v>Отчетна стойност на продадените стоки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B126" t="str">
            <v>Услуги и др.</v>
          </cell>
          <cell r="C126">
            <v>18927.500000000004</v>
          </cell>
          <cell r="D126">
            <v>18926</v>
          </cell>
          <cell r="E126">
            <v>18926</v>
          </cell>
          <cell r="F126">
            <v>18926</v>
          </cell>
          <cell r="G126">
            <v>18926</v>
          </cell>
          <cell r="H126">
            <v>18926</v>
          </cell>
          <cell r="I126">
            <v>18926</v>
          </cell>
          <cell r="J126">
            <v>18926</v>
          </cell>
          <cell r="K126">
            <v>18926</v>
          </cell>
          <cell r="L126">
            <v>18926</v>
          </cell>
          <cell r="M126">
            <v>18926</v>
          </cell>
          <cell r="N126">
            <v>18926</v>
          </cell>
          <cell r="O126">
            <v>227113.5</v>
          </cell>
          <cell r="P126">
            <v>229591.8</v>
          </cell>
          <cell r="Q126">
            <v>234183.636</v>
          </cell>
          <cell r="R126">
            <v>238867.30872</v>
          </cell>
          <cell r="S126">
            <v>243644.65489439998</v>
          </cell>
          <cell r="T126">
            <v>248517.54799228802</v>
          </cell>
        </row>
      </sheetData>
      <sheetData sheetId="15"/>
      <sheetData sheetId="16" refreshError="1">
        <row r="40">
          <cell r="E40">
            <v>151605.31</v>
          </cell>
        </row>
        <row r="43">
          <cell r="M43" t="str">
            <v>Всичко начислени амортизации</v>
          </cell>
          <cell r="O43">
            <v>151605.31</v>
          </cell>
          <cell r="P43">
            <v>247855.31000000003</v>
          </cell>
          <cell r="Q43">
            <v>265355.31000000006</v>
          </cell>
          <cell r="R43">
            <v>274105.31</v>
          </cell>
          <cell r="S43">
            <v>282855.31</v>
          </cell>
          <cell r="T43">
            <v>291605.31</v>
          </cell>
        </row>
      </sheetData>
      <sheetData sheetId="17" refreshError="1">
        <row r="4">
          <cell r="B4" t="str">
            <v>Получени съучастия (увеличение на собствения капитал)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B5" t="str">
            <v>Получени вземания по записани дялови вноски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B6" t="str">
            <v>Намаление на собствения капитал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Вземания по получени през периода съучастия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 Инвестиции"/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OVECH"/>
      <sheetName val="CHERNI OSSAM"/>
      <sheetName val="ZLATNA"/>
      <sheetName val="TOPLJA"/>
      <sheetName val="APRILCI"/>
    </sheetNames>
    <sheetDataSet>
      <sheetData sheetId="0" refreshError="1">
        <row r="3">
          <cell r="H3">
            <v>14.412709802062558</v>
          </cell>
          <cell r="I3">
            <v>28.993874553959362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 Целеви нива"/>
      <sheetName val="Прил. 2 Водни количества"/>
      <sheetName val="Прил. 3 Населени места"/>
      <sheetName val="Прил. 3 Водоизточници"/>
      <sheetName val="Прил. 3 Водомери СВО"/>
      <sheetName val="Прил. 4 Справка ел. енер"/>
      <sheetName val="Прил.5Спец. разход на ел.енерг."/>
      <sheetName val="Прил. 6 Жалби"/>
      <sheetName val="Прил. 7 Брой потребители"/>
      <sheetName val="Прил. 8 Аварии"/>
      <sheetName val="Прил. 9 Ремонтна програма"/>
      <sheetName val="Прил. 10 Външни изпълнители"/>
      <sheetName val="Прил. 11 Активи"/>
      <sheetName val="Прил. 12.1 ИП доставяне"/>
      <sheetName val="Прил. 12.2 ИП отвеждане"/>
      <sheetName val="Прил. 12.3 ИП пречистване"/>
      <sheetName val="Прил. 13 Приходи"/>
      <sheetName val="Прил. 13.1 Приходи_присъед."/>
      <sheetName val="Прил. 13.2 Несъбрани приходи "/>
      <sheetName val="Прил. 13.3 Приходи общо"/>
      <sheetName val="Прил. 14 Разходи 2010"/>
      <sheetName val="Реаген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53">
          <cell r="D53">
            <v>1705.2067099999999</v>
          </cell>
          <cell r="F53">
            <v>84.587450000000004</v>
          </cell>
          <cell r="H53">
            <v>183.64903000000001</v>
          </cell>
        </row>
        <row r="56">
          <cell r="D56">
            <v>383.79465000000005</v>
          </cell>
          <cell r="F56">
            <v>15.485539999999999</v>
          </cell>
          <cell r="H56">
            <v>40.823970000000003</v>
          </cell>
        </row>
      </sheetData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R164"/>
  <sheetViews>
    <sheetView showGridLines="0" tabSelected="1" view="pageBreakPreview" zoomScaleNormal="100" zoomScaleSheetLayoutView="100" workbookViewId="0">
      <selection activeCell="V25" sqref="V25"/>
    </sheetView>
  </sheetViews>
  <sheetFormatPr defaultColWidth="8" defaultRowHeight="12.75"/>
  <cols>
    <col min="1" max="1" width="4.7109375" style="70" customWidth="1"/>
    <col min="2" max="2" width="8" style="10" customWidth="1"/>
    <col min="3" max="3" width="55" style="10" customWidth="1"/>
    <col min="4" max="4" width="6.7109375" style="10" customWidth="1"/>
    <col min="5" max="5" width="9.42578125" style="10" customWidth="1"/>
    <col min="6" max="6" width="9.85546875" style="10" customWidth="1"/>
    <col min="7" max="7" width="9.7109375" style="10" customWidth="1"/>
    <col min="8" max="8" width="10" style="10" customWidth="1"/>
    <col min="9" max="9" width="10.5703125" style="10" customWidth="1"/>
    <col min="10" max="10" width="10.42578125" style="10" customWidth="1"/>
    <col min="11" max="12" width="11.140625" style="10" customWidth="1"/>
    <col min="13" max="13" width="10.28515625" style="10" customWidth="1"/>
    <col min="14" max="14" width="10.5703125" style="10" customWidth="1"/>
    <col min="15" max="15" width="9.28515625" style="10" customWidth="1"/>
    <col min="16" max="16" width="9.85546875" style="10" customWidth="1"/>
    <col min="17" max="18" width="8.7109375" style="10" customWidth="1"/>
    <col min="19" max="16384" width="8" style="10"/>
  </cols>
  <sheetData>
    <row r="1" spans="1:18" s="1" customFormat="1" ht="17.25" customHeight="1">
      <c r="A1" s="151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N1" s="2"/>
      <c r="O1" s="3"/>
    </row>
    <row r="2" spans="1:18" s="1" customFormat="1" ht="15.75" customHeight="1">
      <c r="A2" s="157" t="s">
        <v>0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3"/>
    </row>
    <row r="3" spans="1:18" s="1" customFormat="1" ht="15.75" customHeight="1">
      <c r="A3" s="157" t="s">
        <v>232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3"/>
    </row>
    <row r="4" spans="1:18" s="1" customFormat="1" ht="15" customHeight="1" thickBot="1">
      <c r="A4" s="4"/>
      <c r="B4" s="5"/>
      <c r="C4" s="5"/>
      <c r="D4" s="5"/>
      <c r="E4" s="72"/>
      <c r="F4" s="72"/>
      <c r="G4" s="72"/>
      <c r="H4" s="72"/>
      <c r="I4" s="72"/>
      <c r="J4" s="72"/>
      <c r="K4" s="5"/>
      <c r="L4" s="5"/>
      <c r="N4" s="2"/>
      <c r="O4" s="3"/>
    </row>
    <row r="5" spans="1:18" ht="30" customHeight="1" thickBot="1">
      <c r="A5" s="6" t="s">
        <v>1</v>
      </c>
      <c r="B5" s="152" t="s">
        <v>2</v>
      </c>
      <c r="C5" s="152"/>
      <c r="D5" s="7" t="s">
        <v>3</v>
      </c>
      <c r="E5" s="71" t="s">
        <v>226</v>
      </c>
      <c r="F5" s="71" t="s">
        <v>227</v>
      </c>
      <c r="G5" s="71" t="s">
        <v>228</v>
      </c>
      <c r="H5" s="71" t="s">
        <v>229</v>
      </c>
      <c r="I5" s="71" t="s">
        <v>230</v>
      </c>
      <c r="J5" s="71" t="s">
        <v>231</v>
      </c>
      <c r="K5" s="8" t="s">
        <v>4</v>
      </c>
      <c r="L5" s="9" t="s">
        <v>5</v>
      </c>
      <c r="M5" s="8" t="s">
        <v>233</v>
      </c>
      <c r="N5" s="9" t="s">
        <v>234</v>
      </c>
      <c r="O5" s="8" t="s">
        <v>235</v>
      </c>
      <c r="P5" s="9" t="s">
        <v>236</v>
      </c>
      <c r="Q5" s="8" t="s">
        <v>237</v>
      </c>
      <c r="R5" s="9" t="s">
        <v>238</v>
      </c>
    </row>
    <row r="6" spans="1:18" ht="15" customHeight="1" thickBot="1">
      <c r="A6" s="11" t="s">
        <v>6</v>
      </c>
      <c r="B6" s="153" t="s">
        <v>7</v>
      </c>
      <c r="C6" s="154"/>
      <c r="D6" s="12"/>
      <c r="E6" s="12"/>
      <c r="F6" s="12"/>
      <c r="G6" s="12"/>
      <c r="H6" s="12"/>
      <c r="I6" s="12"/>
      <c r="J6" s="12"/>
      <c r="K6" s="12"/>
      <c r="L6" s="13"/>
      <c r="M6" s="12"/>
      <c r="N6" s="13"/>
      <c r="O6" s="12"/>
      <c r="P6" s="13"/>
      <c r="Q6" s="12"/>
      <c r="R6" s="13"/>
    </row>
    <row r="7" spans="1:18" ht="15" customHeight="1">
      <c r="A7" s="14" t="s">
        <v>8</v>
      </c>
      <c r="B7" s="155" t="s">
        <v>9</v>
      </c>
      <c r="C7" s="155"/>
      <c r="D7" s="15" t="s">
        <v>10</v>
      </c>
      <c r="E7" s="73">
        <v>114835</v>
      </c>
      <c r="F7" s="73">
        <v>116648</v>
      </c>
      <c r="G7" s="73">
        <v>113512</v>
      </c>
      <c r="H7" s="73">
        <v>108467</v>
      </c>
      <c r="I7" s="73">
        <v>111802</v>
      </c>
      <c r="J7" s="73">
        <v>108467</v>
      </c>
      <c r="K7" s="93">
        <v>110085</v>
      </c>
      <c r="L7" s="93">
        <v>104880</v>
      </c>
      <c r="M7" s="134">
        <v>101980</v>
      </c>
      <c r="N7" s="73">
        <v>101247</v>
      </c>
      <c r="O7" s="93">
        <v>100529</v>
      </c>
      <c r="P7" s="93">
        <v>99100</v>
      </c>
      <c r="Q7" s="134">
        <v>98416</v>
      </c>
      <c r="R7" s="73">
        <v>97331</v>
      </c>
    </row>
    <row r="8" spans="1:18" ht="15" customHeight="1">
      <c r="A8" s="16" t="s">
        <v>11</v>
      </c>
      <c r="B8" s="156" t="s">
        <v>12</v>
      </c>
      <c r="C8" s="156"/>
      <c r="D8" s="17" t="s">
        <v>10</v>
      </c>
      <c r="E8" s="74">
        <v>114951</v>
      </c>
      <c r="F8" s="74">
        <v>117225</v>
      </c>
      <c r="G8" s="74">
        <v>113626</v>
      </c>
      <c r="H8" s="74">
        <v>108937</v>
      </c>
      <c r="I8" s="74">
        <v>111914</v>
      </c>
      <c r="J8" s="74">
        <v>108937</v>
      </c>
      <c r="K8" s="94">
        <v>110195</v>
      </c>
      <c r="L8" s="94">
        <v>106226</v>
      </c>
      <c r="M8" s="135">
        <v>103317</v>
      </c>
      <c r="N8" s="74">
        <v>102934</v>
      </c>
      <c r="O8" s="94">
        <v>101863</v>
      </c>
      <c r="P8" s="94">
        <v>101626</v>
      </c>
      <c r="Q8" s="135">
        <v>99734</v>
      </c>
      <c r="R8" s="74">
        <v>99579</v>
      </c>
    </row>
    <row r="9" spans="1:18" ht="15" customHeight="1" thickBot="1">
      <c r="A9" s="18"/>
      <c r="B9" s="147" t="s">
        <v>13</v>
      </c>
      <c r="C9" s="147"/>
      <c r="D9" s="19"/>
      <c r="E9" s="75">
        <f t="shared" ref="E9:J9" si="0">IF(E8=0,0,(E7/E8))</f>
        <v>0.99899087437255873</v>
      </c>
      <c r="F9" s="75">
        <f t="shared" si="0"/>
        <v>0.99507784175730429</v>
      </c>
      <c r="G9" s="75">
        <f t="shared" si="0"/>
        <v>0.99899670849981514</v>
      </c>
      <c r="H9" s="75">
        <f t="shared" si="0"/>
        <v>0.99568557973874805</v>
      </c>
      <c r="I9" s="75">
        <f t="shared" si="0"/>
        <v>0.99899923155279946</v>
      </c>
      <c r="J9" s="75">
        <f t="shared" si="0"/>
        <v>0.99568557973874805</v>
      </c>
      <c r="K9" s="75">
        <f>IF(K8=0,0,(K7/K8))</f>
        <v>0.99900176959027176</v>
      </c>
      <c r="L9" s="75">
        <f>IF(L8=0,0,(L7/L8))</f>
        <v>0.9873289025285712</v>
      </c>
      <c r="M9" s="131">
        <f t="shared" ref="M9" si="1">IF(M8=0,0,(M7/M8))</f>
        <v>0.98705924484837926</v>
      </c>
      <c r="N9" s="75">
        <v>0.9836108574426331</v>
      </c>
      <c r="O9" s="75">
        <v>0.98690397887358516</v>
      </c>
      <c r="P9" s="75">
        <v>0.97514415602306492</v>
      </c>
      <c r="Q9" s="131">
        <v>0.98678484769486829</v>
      </c>
      <c r="R9" s="75">
        <v>0.9774249590777172</v>
      </c>
    </row>
    <row r="10" spans="1:18" ht="15" customHeight="1" thickBot="1">
      <c r="A10" s="20" t="s">
        <v>14</v>
      </c>
      <c r="B10" s="21" t="s">
        <v>15</v>
      </c>
      <c r="C10" s="22"/>
      <c r="D10" s="23"/>
      <c r="E10" s="23"/>
      <c r="F10" s="23"/>
      <c r="G10" s="23"/>
      <c r="H10" s="23"/>
      <c r="I10" s="23"/>
      <c r="J10" s="23"/>
      <c r="K10" s="95"/>
      <c r="L10" s="96"/>
      <c r="M10" s="132"/>
      <c r="N10" s="96"/>
      <c r="O10" s="95"/>
      <c r="P10" s="96"/>
      <c r="Q10" s="132"/>
      <c r="R10" s="96"/>
    </row>
    <row r="11" spans="1:18" ht="15" customHeight="1">
      <c r="A11" s="24" t="s">
        <v>16</v>
      </c>
      <c r="B11" s="148" t="s">
        <v>17</v>
      </c>
      <c r="C11" s="148"/>
      <c r="D11" s="25" t="s">
        <v>10</v>
      </c>
      <c r="E11" s="76">
        <v>288</v>
      </c>
      <c r="F11" s="76">
        <v>232</v>
      </c>
      <c r="G11" s="76">
        <v>291</v>
      </c>
      <c r="H11" s="76">
        <v>146</v>
      </c>
      <c r="I11" s="76">
        <v>292</v>
      </c>
      <c r="J11" s="76">
        <v>237</v>
      </c>
      <c r="K11" s="97">
        <v>294</v>
      </c>
      <c r="L11" s="97">
        <v>220</v>
      </c>
      <c r="M11" s="136">
        <v>190</v>
      </c>
      <c r="N11" s="78">
        <v>167</v>
      </c>
      <c r="O11" s="97">
        <v>190</v>
      </c>
      <c r="P11" s="97">
        <v>173</v>
      </c>
      <c r="Q11" s="136">
        <v>185</v>
      </c>
      <c r="R11" s="78">
        <v>224</v>
      </c>
    </row>
    <row r="12" spans="1:18" ht="15" customHeight="1">
      <c r="A12" s="26" t="s">
        <v>18</v>
      </c>
      <c r="B12" s="149" t="s">
        <v>19</v>
      </c>
      <c r="C12" s="149"/>
      <c r="D12" s="27" t="s">
        <v>10</v>
      </c>
      <c r="E12" s="77">
        <v>300</v>
      </c>
      <c r="F12" s="77">
        <v>256</v>
      </c>
      <c r="G12" s="77">
        <v>300</v>
      </c>
      <c r="H12" s="77">
        <v>158</v>
      </c>
      <c r="I12" s="77">
        <v>300</v>
      </c>
      <c r="J12" s="77">
        <v>244</v>
      </c>
      <c r="K12" s="98">
        <v>300</v>
      </c>
      <c r="L12" s="98">
        <v>234</v>
      </c>
      <c r="M12" s="137">
        <v>200</v>
      </c>
      <c r="N12" s="80">
        <v>191</v>
      </c>
      <c r="O12" s="98">
        <v>200</v>
      </c>
      <c r="P12" s="98">
        <v>198</v>
      </c>
      <c r="Q12" s="137">
        <v>210</v>
      </c>
      <c r="R12" s="80">
        <v>226</v>
      </c>
    </row>
    <row r="13" spans="1:18" ht="15" customHeight="1">
      <c r="A13" s="24"/>
      <c r="B13" s="150" t="s">
        <v>13</v>
      </c>
      <c r="C13" s="150"/>
      <c r="D13" s="28"/>
      <c r="E13" s="82">
        <f t="shared" ref="E13:J13" si="2">IF(E12=0,0,(E11/E12))</f>
        <v>0.96</v>
      </c>
      <c r="F13" s="82">
        <f t="shared" si="2"/>
        <v>0.90625</v>
      </c>
      <c r="G13" s="82">
        <f t="shared" si="2"/>
        <v>0.97</v>
      </c>
      <c r="H13" s="82">
        <f t="shared" si="2"/>
        <v>0.92405063291139244</v>
      </c>
      <c r="I13" s="82">
        <f t="shared" si="2"/>
        <v>0.97333333333333338</v>
      </c>
      <c r="J13" s="82">
        <f t="shared" si="2"/>
        <v>0.97131147540983609</v>
      </c>
      <c r="K13" s="84">
        <f>IF(K12=0,0,(K11/K12))</f>
        <v>0.98</v>
      </c>
      <c r="L13" s="84">
        <f>IF(L12=0,0,(L11/L12))</f>
        <v>0.94017094017094016</v>
      </c>
      <c r="M13" s="133">
        <f t="shared" ref="M13" si="3">IF(M12=0,0,(M11/M12))</f>
        <v>0.95</v>
      </c>
      <c r="N13" s="84">
        <v>0.87434554973821987</v>
      </c>
      <c r="O13" s="84">
        <v>0.95</v>
      </c>
      <c r="P13" s="84">
        <v>0.8737373737373737</v>
      </c>
      <c r="Q13" s="133">
        <v>0.88095238095238093</v>
      </c>
      <c r="R13" s="84">
        <v>0.99115044247787609</v>
      </c>
    </row>
    <row r="14" spans="1:18" ht="15" customHeight="1">
      <c r="A14" s="24" t="s">
        <v>20</v>
      </c>
      <c r="B14" s="148" t="s">
        <v>21</v>
      </c>
      <c r="C14" s="148"/>
      <c r="D14" s="25" t="s">
        <v>10</v>
      </c>
      <c r="E14" s="76">
        <v>296</v>
      </c>
      <c r="F14" s="76">
        <v>258</v>
      </c>
      <c r="G14" s="76">
        <v>297</v>
      </c>
      <c r="H14" s="76">
        <v>167</v>
      </c>
      <c r="I14" s="76">
        <v>297</v>
      </c>
      <c r="J14" s="76">
        <v>164</v>
      </c>
      <c r="K14" s="97">
        <v>297</v>
      </c>
      <c r="L14" s="97">
        <v>215</v>
      </c>
      <c r="M14" s="137">
        <v>198</v>
      </c>
      <c r="N14" s="78">
        <v>175</v>
      </c>
      <c r="O14" s="97">
        <v>198</v>
      </c>
      <c r="P14" s="97">
        <v>164</v>
      </c>
      <c r="Q14" s="137">
        <v>165</v>
      </c>
      <c r="R14" s="78">
        <v>151</v>
      </c>
    </row>
    <row r="15" spans="1:18" ht="15" customHeight="1">
      <c r="A15" s="24" t="s">
        <v>22</v>
      </c>
      <c r="B15" s="148" t="s">
        <v>23</v>
      </c>
      <c r="C15" s="148"/>
      <c r="D15" s="25" t="s">
        <v>10</v>
      </c>
      <c r="E15" s="76">
        <v>300</v>
      </c>
      <c r="F15" s="76">
        <v>258</v>
      </c>
      <c r="G15" s="76">
        <v>300</v>
      </c>
      <c r="H15" s="76">
        <v>167</v>
      </c>
      <c r="I15" s="76">
        <v>300</v>
      </c>
      <c r="J15" s="76">
        <v>165</v>
      </c>
      <c r="K15" s="97">
        <v>300</v>
      </c>
      <c r="L15" s="97">
        <v>215</v>
      </c>
      <c r="M15" s="137">
        <v>200</v>
      </c>
      <c r="N15" s="78">
        <v>175</v>
      </c>
      <c r="O15" s="97">
        <v>200</v>
      </c>
      <c r="P15" s="97">
        <v>164</v>
      </c>
      <c r="Q15" s="137">
        <v>165</v>
      </c>
      <c r="R15" s="78">
        <v>151</v>
      </c>
    </row>
    <row r="16" spans="1:18" ht="15" customHeight="1" thickBot="1">
      <c r="A16" s="24"/>
      <c r="B16" s="165" t="s">
        <v>13</v>
      </c>
      <c r="C16" s="165"/>
      <c r="D16" s="29"/>
      <c r="E16" s="84">
        <f t="shared" ref="E16:J16" si="4">IF(E15=0,0,(E14/E15))</f>
        <v>0.98666666666666669</v>
      </c>
      <c r="F16" s="84">
        <f t="shared" si="4"/>
        <v>1</v>
      </c>
      <c r="G16" s="84">
        <f t="shared" si="4"/>
        <v>0.99</v>
      </c>
      <c r="H16" s="84">
        <f t="shared" si="4"/>
        <v>1</v>
      </c>
      <c r="I16" s="84">
        <f t="shared" si="4"/>
        <v>0.99</v>
      </c>
      <c r="J16" s="84">
        <f t="shared" si="4"/>
        <v>0.9939393939393939</v>
      </c>
      <c r="K16" s="84">
        <f>IF(K15=0,0,(K14/K15))</f>
        <v>0.99</v>
      </c>
      <c r="L16" s="84">
        <f>IF(L15=0,0,(L14/L15))</f>
        <v>1</v>
      </c>
      <c r="M16" s="133">
        <f t="shared" ref="M16" si="5">IF(M15=0,0,(M14/M15))</f>
        <v>0.99</v>
      </c>
      <c r="N16" s="84">
        <v>1</v>
      </c>
      <c r="O16" s="84">
        <v>0.99</v>
      </c>
      <c r="P16" s="84">
        <v>1</v>
      </c>
      <c r="Q16" s="133">
        <v>1</v>
      </c>
      <c r="R16" s="84">
        <v>1</v>
      </c>
    </row>
    <row r="17" spans="1:18" ht="15" customHeight="1" thickBot="1">
      <c r="A17" s="30" t="s">
        <v>24</v>
      </c>
      <c r="B17" s="31" t="s">
        <v>25</v>
      </c>
      <c r="C17" s="32"/>
      <c r="D17" s="32"/>
      <c r="E17" s="32"/>
      <c r="F17" s="32"/>
      <c r="G17" s="32"/>
      <c r="H17" s="32"/>
      <c r="I17" s="32"/>
      <c r="J17" s="32"/>
      <c r="K17" s="99"/>
      <c r="L17" s="100"/>
      <c r="M17" s="99"/>
      <c r="N17" s="100"/>
      <c r="O17" s="99"/>
      <c r="P17" s="100"/>
      <c r="Q17" s="99"/>
      <c r="R17" s="100"/>
    </row>
    <row r="18" spans="1:18" ht="15" customHeight="1">
      <c r="A18" s="33" t="s">
        <v>26</v>
      </c>
      <c r="B18" s="166" t="s">
        <v>27</v>
      </c>
      <c r="C18" s="166"/>
      <c r="D18" s="27" t="s">
        <v>10</v>
      </c>
      <c r="E18" s="77">
        <v>65000</v>
      </c>
      <c r="F18" s="77">
        <v>62500</v>
      </c>
      <c r="G18" s="77">
        <v>60000</v>
      </c>
      <c r="H18" s="77">
        <v>55000</v>
      </c>
      <c r="I18" s="77">
        <v>55000</v>
      </c>
      <c r="J18" s="77">
        <v>52000</v>
      </c>
      <c r="K18" s="101">
        <v>50000</v>
      </c>
      <c r="L18" s="101">
        <v>46000</v>
      </c>
      <c r="M18" s="138">
        <v>45000</v>
      </c>
      <c r="N18" s="124">
        <v>545</v>
      </c>
      <c r="O18" s="101">
        <v>45000</v>
      </c>
      <c r="P18" s="101">
        <v>473</v>
      </c>
      <c r="Q18" s="138">
        <v>48000</v>
      </c>
      <c r="R18" s="124">
        <v>46000</v>
      </c>
    </row>
    <row r="19" spans="1:18" ht="15" customHeight="1">
      <c r="A19" s="34" t="s">
        <v>28</v>
      </c>
      <c r="B19" s="148" t="s">
        <v>29</v>
      </c>
      <c r="C19" s="148"/>
      <c r="D19" s="25" t="s">
        <v>10</v>
      </c>
      <c r="E19" s="76">
        <v>114835</v>
      </c>
      <c r="F19" s="76">
        <v>116648</v>
      </c>
      <c r="G19" s="76">
        <v>113512</v>
      </c>
      <c r="H19" s="76">
        <v>108467</v>
      </c>
      <c r="I19" s="76">
        <v>111802</v>
      </c>
      <c r="J19" s="76">
        <v>108467</v>
      </c>
      <c r="K19" s="102">
        <v>110085</v>
      </c>
      <c r="L19" s="102">
        <v>104880</v>
      </c>
      <c r="M19" s="139">
        <f t="shared" ref="M19" si="6">M4</f>
        <v>0</v>
      </c>
      <c r="N19" s="79">
        <v>101247</v>
      </c>
      <c r="O19" s="102">
        <v>100529</v>
      </c>
      <c r="P19" s="102">
        <v>99100</v>
      </c>
      <c r="Q19" s="139">
        <v>98416</v>
      </c>
      <c r="R19" s="79">
        <v>97331</v>
      </c>
    </row>
    <row r="20" spans="1:18" ht="15" customHeight="1">
      <c r="A20" s="34"/>
      <c r="B20" s="167" t="s">
        <v>13</v>
      </c>
      <c r="C20" s="167"/>
      <c r="D20" s="29"/>
      <c r="E20" s="84">
        <f t="shared" ref="E20:F20" si="7">IF(E19=0,0,(E18/E19))</f>
        <v>0.56602952061653677</v>
      </c>
      <c r="F20" s="84">
        <f t="shared" si="7"/>
        <v>0.53580001371648034</v>
      </c>
      <c r="G20" s="84">
        <f t="shared" ref="G20" si="8">IF(G19=0,0,(G18/G19))</f>
        <v>0.52857847628444565</v>
      </c>
      <c r="H20" s="84">
        <f>IF(H19=0,0,(H18/H19))</f>
        <v>0.50706666543741419</v>
      </c>
      <c r="I20" s="84">
        <f>IF(I19=0,0,(I18/I19))</f>
        <v>0.49194111017691994</v>
      </c>
      <c r="J20" s="84">
        <f>IF(J19=0,0,(J18/J19))</f>
        <v>0.47940848368628247</v>
      </c>
      <c r="K20" s="84">
        <f t="shared" ref="K20" si="9">IF(K19=0,0,(K18/K19))</f>
        <v>0.45419448607893897</v>
      </c>
      <c r="L20" s="84">
        <f>IF(L19=0,0,(L18/L19))</f>
        <v>0.43859649122807015</v>
      </c>
      <c r="M20" s="133">
        <f t="shared" ref="M20" si="10">IF(M19=0,0,(M18/M19))</f>
        <v>0</v>
      </c>
      <c r="N20" s="84">
        <v>5.3828755419913672E-3</v>
      </c>
      <c r="O20" s="84">
        <v>0.44763202657939499</v>
      </c>
      <c r="P20" s="84">
        <v>4.7729566094853685E-3</v>
      </c>
      <c r="Q20" s="133">
        <v>0.48772557307754838</v>
      </c>
      <c r="R20" s="84">
        <v>0.47261406951536511</v>
      </c>
    </row>
    <row r="21" spans="1:18" ht="30" customHeight="1">
      <c r="A21" s="34" t="s">
        <v>30</v>
      </c>
      <c r="B21" s="168" t="s">
        <v>31</v>
      </c>
      <c r="C21" s="168"/>
      <c r="D21" s="25" t="s">
        <v>10</v>
      </c>
      <c r="E21" s="76">
        <v>270</v>
      </c>
      <c r="F21" s="76">
        <v>259</v>
      </c>
      <c r="G21" s="76">
        <v>275</v>
      </c>
      <c r="H21" s="76">
        <v>240</v>
      </c>
      <c r="I21" s="76">
        <v>280</v>
      </c>
      <c r="J21" s="76">
        <v>262</v>
      </c>
      <c r="K21" s="102">
        <v>285</v>
      </c>
      <c r="L21" s="102">
        <v>272</v>
      </c>
      <c r="M21" s="139">
        <v>285</v>
      </c>
      <c r="N21" s="79">
        <v>304</v>
      </c>
      <c r="O21" s="102">
        <v>285</v>
      </c>
      <c r="P21" s="102">
        <v>288</v>
      </c>
      <c r="Q21" s="139">
        <v>310</v>
      </c>
      <c r="R21" s="79">
        <v>332</v>
      </c>
    </row>
    <row r="22" spans="1:18" ht="15" customHeight="1">
      <c r="A22" s="34" t="s">
        <v>32</v>
      </c>
      <c r="B22" s="168" t="s">
        <v>33</v>
      </c>
      <c r="C22" s="168"/>
      <c r="D22" s="25" t="s">
        <v>10</v>
      </c>
      <c r="E22" s="76">
        <v>300</v>
      </c>
      <c r="F22" s="76">
        <v>284</v>
      </c>
      <c r="G22" s="76">
        <v>300</v>
      </c>
      <c r="H22" s="76">
        <v>255</v>
      </c>
      <c r="I22" s="76">
        <v>300</v>
      </c>
      <c r="J22" s="76">
        <v>277</v>
      </c>
      <c r="K22" s="102">
        <v>300</v>
      </c>
      <c r="L22" s="102">
        <v>288</v>
      </c>
      <c r="M22" s="139">
        <v>300</v>
      </c>
      <c r="N22" s="79">
        <v>318</v>
      </c>
      <c r="O22" s="102">
        <v>300</v>
      </c>
      <c r="P22" s="102">
        <v>302</v>
      </c>
      <c r="Q22" s="139">
        <v>325</v>
      </c>
      <c r="R22" s="79">
        <v>347</v>
      </c>
    </row>
    <row r="23" spans="1:18" ht="15" customHeight="1" thickBot="1">
      <c r="A23" s="34"/>
      <c r="B23" s="158" t="s">
        <v>13</v>
      </c>
      <c r="C23" s="158"/>
      <c r="D23" s="44"/>
      <c r="E23" s="83">
        <f t="shared" ref="E23:F23" si="11">IF(E22=0,0,(E21/E22))</f>
        <v>0.9</v>
      </c>
      <c r="F23" s="83">
        <f t="shared" si="11"/>
        <v>0.9119718309859155</v>
      </c>
      <c r="G23" s="83">
        <f t="shared" ref="G23" si="12">IF(G22=0,0,(G21/G22))</f>
        <v>0.91666666666666663</v>
      </c>
      <c r="H23" s="83">
        <f>IF(H22=0,0,(H21/H22))</f>
        <v>0.94117647058823528</v>
      </c>
      <c r="I23" s="83">
        <f>IF(I22=0,0,(I21/I22))</f>
        <v>0.93333333333333335</v>
      </c>
      <c r="J23" s="83">
        <f>IF(J22=0,0,(J21/J22))</f>
        <v>0.94584837545126355</v>
      </c>
      <c r="K23" s="83">
        <f t="shared" ref="K23" si="13">IF(K22=0,0,(K21/K22))</f>
        <v>0.95</v>
      </c>
      <c r="L23" s="83">
        <f>IF(L22=0,0,(L21/L22))</f>
        <v>0.94444444444444442</v>
      </c>
      <c r="M23" s="144">
        <f t="shared" ref="M23" si="14">IF(M22=0,0,(M21/M22))</f>
        <v>0.95</v>
      </c>
      <c r="N23" s="83">
        <v>0.95597484276729561</v>
      </c>
      <c r="O23" s="83">
        <v>0.95</v>
      </c>
      <c r="P23" s="83">
        <v>0.95364238410596025</v>
      </c>
      <c r="Q23" s="144">
        <v>0.9538461538461539</v>
      </c>
      <c r="R23" s="83">
        <v>0.95677233429394815</v>
      </c>
    </row>
    <row r="24" spans="1:18" ht="15" customHeight="1" thickBot="1">
      <c r="A24" s="35" t="s">
        <v>34</v>
      </c>
      <c r="B24" s="159" t="s">
        <v>35</v>
      </c>
      <c r="C24" s="160"/>
      <c r="D24" s="36"/>
      <c r="E24" s="36"/>
      <c r="F24" s="36"/>
      <c r="G24" s="36"/>
      <c r="H24" s="36"/>
      <c r="I24" s="36"/>
      <c r="J24" s="36"/>
      <c r="K24" s="103"/>
      <c r="L24" s="104"/>
      <c r="M24" s="103"/>
      <c r="N24" s="146"/>
      <c r="O24" s="103"/>
      <c r="P24" s="104"/>
      <c r="Q24" s="103"/>
      <c r="R24" s="146"/>
    </row>
    <row r="25" spans="1:18" ht="15" customHeight="1">
      <c r="A25" s="26" t="s">
        <v>36</v>
      </c>
      <c r="B25" s="161" t="s">
        <v>37</v>
      </c>
      <c r="C25" s="161"/>
      <c r="D25" s="27" t="s">
        <v>38</v>
      </c>
      <c r="E25" s="77">
        <v>10859382</v>
      </c>
      <c r="F25" s="77">
        <v>9752431</v>
      </c>
      <c r="G25" s="77">
        <v>10564727.82</v>
      </c>
      <c r="H25" s="77">
        <v>9409000</v>
      </c>
      <c r="I25" s="77">
        <v>10265448</v>
      </c>
      <c r="J25" s="77">
        <v>9408658</v>
      </c>
      <c r="K25" s="105">
        <v>10009733.866921091</v>
      </c>
      <c r="L25" s="105">
        <v>9238210</v>
      </c>
      <c r="M25" s="145">
        <v>8971149.8053748775</v>
      </c>
      <c r="N25" s="125">
        <v>8789021</v>
      </c>
      <c r="O25" s="105">
        <v>8805372.4439058155</v>
      </c>
      <c r="P25" s="105">
        <v>9242352</v>
      </c>
      <c r="Q25" s="145">
        <v>8998731</v>
      </c>
      <c r="R25" s="125">
        <v>9208990</v>
      </c>
    </row>
    <row r="26" spans="1:18" ht="15" customHeight="1">
      <c r="A26" s="34" t="s">
        <v>39</v>
      </c>
      <c r="B26" s="162" t="s">
        <v>40</v>
      </c>
      <c r="C26" s="162"/>
      <c r="D26" s="25" t="s">
        <v>38</v>
      </c>
      <c r="E26" s="76">
        <v>5254338</v>
      </c>
      <c r="F26" s="76">
        <v>4719807.7920000004</v>
      </c>
      <c r="G26" s="76">
        <v>5271799.1823929176</v>
      </c>
      <c r="H26" s="76">
        <v>4626220.1549999993</v>
      </c>
      <c r="I26" s="76">
        <v>5276440.338763997</v>
      </c>
      <c r="J26" s="76">
        <v>4708416</v>
      </c>
      <c r="K26" s="106">
        <v>5295149.215601258</v>
      </c>
      <c r="L26" s="106">
        <v>4436735.987999999</v>
      </c>
      <c r="M26" s="140">
        <v>4405276.8053748729</v>
      </c>
      <c r="N26" s="126">
        <v>4160631.9639999997</v>
      </c>
      <c r="O26" s="106">
        <v>4387883.4439058192</v>
      </c>
      <c r="P26" s="106">
        <v>4319657.3279999997</v>
      </c>
      <c r="Q26" s="140">
        <v>4253731</v>
      </c>
      <c r="R26" s="126">
        <v>4288376.76</v>
      </c>
    </row>
    <row r="27" spans="1:18" ht="15" customHeight="1">
      <c r="A27" s="34" t="s">
        <v>41</v>
      </c>
      <c r="B27" s="163" t="s">
        <v>42</v>
      </c>
      <c r="C27" s="163"/>
      <c r="D27" s="37" t="s">
        <v>38</v>
      </c>
      <c r="E27" s="78">
        <v>5605044</v>
      </c>
      <c r="F27" s="78">
        <v>5032623.2079999996</v>
      </c>
      <c r="G27" s="78">
        <v>5292928.63803377</v>
      </c>
      <c r="H27" s="78">
        <v>4782779.8450000007</v>
      </c>
      <c r="I27" s="78">
        <f>I25-I26</f>
        <v>4989007.661236003</v>
      </c>
      <c r="J27" s="78">
        <f>J25-J26</f>
        <v>4700242</v>
      </c>
      <c r="K27" s="106">
        <v>4714584.6513198335</v>
      </c>
      <c r="L27" s="106">
        <v>4801474.012000001</v>
      </c>
      <c r="M27" s="140">
        <v>4565873</v>
      </c>
      <c r="N27" s="126">
        <v>4628389.0360000003</v>
      </c>
      <c r="O27" s="106">
        <v>4417489</v>
      </c>
      <c r="P27" s="106">
        <v>4922694.6720000003</v>
      </c>
      <c r="Q27" s="140">
        <v>4745000</v>
      </c>
      <c r="R27" s="126">
        <v>4920613.24</v>
      </c>
    </row>
    <row r="28" spans="1:18" ht="15" customHeight="1" thickBot="1">
      <c r="A28" s="34"/>
      <c r="B28" s="164" t="s">
        <v>13</v>
      </c>
      <c r="C28" s="164"/>
      <c r="D28" s="38"/>
      <c r="E28" s="86">
        <f t="shared" ref="E28:J28" si="15">IF(E25=0,0,(E27/E25))</f>
        <v>0.51614760397967396</v>
      </c>
      <c r="F28" s="86">
        <f t="shared" si="15"/>
        <v>0.51603781744264576</v>
      </c>
      <c r="G28" s="86">
        <f t="shared" si="15"/>
        <v>0.50100000002023426</v>
      </c>
      <c r="H28" s="86">
        <f t="shared" si="15"/>
        <v>0.50831967743649709</v>
      </c>
      <c r="I28" s="86">
        <f t="shared" si="15"/>
        <v>0.48599999349624129</v>
      </c>
      <c r="J28" s="86">
        <f t="shared" si="15"/>
        <v>0.49956561286423634</v>
      </c>
      <c r="K28" s="86">
        <f>IF(K25=0,0,(K27/K25))</f>
        <v>0.47099999999999992</v>
      </c>
      <c r="L28" s="107">
        <f>IF(L25=0,0,(L27/L25))</f>
        <v>0.51974073029298973</v>
      </c>
      <c r="M28" s="143">
        <f t="shared" ref="M28" si="16">IF(M25=0,0,(M27/M25))</f>
        <v>0.50895070298173506</v>
      </c>
      <c r="N28" s="107">
        <v>0.5266103057439504</v>
      </c>
      <c r="O28" s="86">
        <v>0.50168110754444428</v>
      </c>
      <c r="P28" s="107">
        <v>0.53262358672337951</v>
      </c>
      <c r="Q28" s="143">
        <v>0.52729657103873873</v>
      </c>
      <c r="R28" s="107">
        <v>0.53432713468035042</v>
      </c>
    </row>
    <row r="29" spans="1:18" ht="15" customHeight="1" thickBot="1">
      <c r="A29" s="35" t="s">
        <v>43</v>
      </c>
      <c r="B29" s="173" t="s">
        <v>44</v>
      </c>
      <c r="C29" s="174"/>
      <c r="D29" s="39"/>
      <c r="E29" s="39"/>
      <c r="F29" s="39"/>
      <c r="G29" s="39"/>
      <c r="H29" s="39"/>
      <c r="I29" s="39"/>
      <c r="J29" s="39"/>
      <c r="K29" s="108"/>
      <c r="L29" s="109"/>
      <c r="M29" s="142"/>
      <c r="N29" s="109"/>
      <c r="O29" s="108"/>
      <c r="P29" s="109"/>
      <c r="Q29" s="142"/>
      <c r="R29" s="109"/>
    </row>
    <row r="30" spans="1:18" ht="15" customHeight="1">
      <c r="A30" s="40" t="s">
        <v>45</v>
      </c>
      <c r="B30" s="175" t="s">
        <v>46</v>
      </c>
      <c r="C30" s="175"/>
      <c r="D30" s="27" t="s">
        <v>10</v>
      </c>
      <c r="E30" s="77">
        <v>350</v>
      </c>
      <c r="F30" s="77">
        <v>231</v>
      </c>
      <c r="G30" s="77">
        <v>340</v>
      </c>
      <c r="H30" s="77">
        <v>243</v>
      </c>
      <c r="I30" s="77">
        <v>320</v>
      </c>
      <c r="J30" s="77">
        <v>288</v>
      </c>
      <c r="K30" s="101">
        <v>300</v>
      </c>
      <c r="L30" s="101">
        <v>346</v>
      </c>
      <c r="M30" s="138">
        <v>300</v>
      </c>
      <c r="N30" s="124">
        <v>269</v>
      </c>
      <c r="O30" s="101">
        <v>300</v>
      </c>
      <c r="P30" s="101">
        <v>295</v>
      </c>
      <c r="Q30" s="138">
        <v>250</v>
      </c>
      <c r="R30" s="124">
        <v>272</v>
      </c>
    </row>
    <row r="31" spans="1:18" ht="15" customHeight="1">
      <c r="A31" s="41" t="s">
        <v>47</v>
      </c>
      <c r="B31" s="176" t="s">
        <v>48</v>
      </c>
      <c r="C31" s="176"/>
      <c r="D31" s="25" t="s">
        <v>49</v>
      </c>
      <c r="E31" s="76">
        <v>460</v>
      </c>
      <c r="F31" s="76">
        <v>453.32600000000008</v>
      </c>
      <c r="G31" s="76">
        <v>460</v>
      </c>
      <c r="H31" s="76">
        <v>453.85500000000002</v>
      </c>
      <c r="I31" s="76">
        <v>460</v>
      </c>
      <c r="J31" s="76">
        <v>453.85500000000002</v>
      </c>
      <c r="K31" s="97">
        <v>460</v>
      </c>
      <c r="L31" s="97">
        <v>453.47500000000002</v>
      </c>
      <c r="M31" s="137">
        <v>455.50200000000001</v>
      </c>
      <c r="N31" s="78">
        <v>453.23500000000001</v>
      </c>
      <c r="O31" s="97">
        <v>455.50200000000001</v>
      </c>
      <c r="P31" s="97">
        <v>453.23500000000001</v>
      </c>
      <c r="Q31" s="137">
        <v>453</v>
      </c>
      <c r="R31" s="78">
        <v>453.32200000000006</v>
      </c>
    </row>
    <row r="32" spans="1:18" ht="15" customHeight="1">
      <c r="A32" s="41"/>
      <c r="B32" s="169" t="s">
        <v>13</v>
      </c>
      <c r="C32" s="169"/>
      <c r="D32" s="29"/>
      <c r="E32" s="84">
        <f>IF(E31=0,0,(E30/E31))</f>
        <v>0.76086956521739135</v>
      </c>
      <c r="F32" s="84">
        <f>IF(F31=0,0,(F30/F31))</f>
        <v>0.50956706652607608</v>
      </c>
      <c r="G32" s="84">
        <f t="shared" ref="G32" si="17">IF(G31=0,0,(G30/G31))</f>
        <v>0.73913043478260865</v>
      </c>
      <c r="H32" s="84">
        <f>IF(H31=0,0,(H30/H31))</f>
        <v>0.53541329279175065</v>
      </c>
      <c r="I32" s="84">
        <f>IF(I31=0,0,(I30/I31))</f>
        <v>0.69565217391304346</v>
      </c>
      <c r="J32" s="84">
        <f>IF(J31=0,0,(J30/J31))</f>
        <v>0.63456390256800077</v>
      </c>
      <c r="K32" s="84">
        <f t="shared" ref="K32" si="18">IF(K31=0,0,(K30/K31))</f>
        <v>0.65217391304347827</v>
      </c>
      <c r="L32" s="84">
        <f>IF(L31=0,0,(L30/L31))</f>
        <v>0.76299685759964708</v>
      </c>
      <c r="M32" s="133">
        <f t="shared" ref="M32" si="19">IF(M31=0,0,(M30/M31))</f>
        <v>0.65861401267173358</v>
      </c>
      <c r="N32" s="84">
        <v>0.59351109247961875</v>
      </c>
      <c r="O32" s="84">
        <v>0.65861401267173358</v>
      </c>
      <c r="P32" s="84">
        <v>0.65087647688285322</v>
      </c>
      <c r="Q32" s="133">
        <v>0.55187637969094927</v>
      </c>
      <c r="R32" s="84">
        <v>0.60001500037500932</v>
      </c>
    </row>
    <row r="33" spans="1:18" ht="15" customHeight="1">
      <c r="A33" s="41" t="s">
        <v>50</v>
      </c>
      <c r="B33" s="176" t="s">
        <v>51</v>
      </c>
      <c r="C33" s="176"/>
      <c r="D33" s="37" t="s">
        <v>10</v>
      </c>
      <c r="E33" s="78">
        <v>1350</v>
      </c>
      <c r="F33" s="78">
        <v>1699</v>
      </c>
      <c r="G33" s="78">
        <v>1150</v>
      </c>
      <c r="H33" s="78">
        <v>1762</v>
      </c>
      <c r="I33" s="78">
        <v>1000</v>
      </c>
      <c r="J33" s="78">
        <v>2087</v>
      </c>
      <c r="K33" s="97">
        <v>1000</v>
      </c>
      <c r="L33" s="97">
        <v>1829</v>
      </c>
      <c r="M33" s="97">
        <v>1850</v>
      </c>
      <c r="N33" s="78">
        <v>1633</v>
      </c>
      <c r="O33" s="97">
        <v>1900</v>
      </c>
      <c r="P33" s="97">
        <v>1474</v>
      </c>
      <c r="Q33" s="97">
        <v>1500</v>
      </c>
      <c r="R33" s="78">
        <v>1453</v>
      </c>
    </row>
    <row r="34" spans="1:18" ht="15" customHeight="1">
      <c r="A34" s="41" t="s">
        <v>52</v>
      </c>
      <c r="B34" s="176" t="s">
        <v>53</v>
      </c>
      <c r="C34" s="176"/>
      <c r="D34" s="25" t="s">
        <v>49</v>
      </c>
      <c r="E34" s="76">
        <v>1182</v>
      </c>
      <c r="F34" s="76">
        <v>1182.835</v>
      </c>
      <c r="G34" s="76">
        <v>1182</v>
      </c>
      <c r="H34" s="76">
        <v>1186.95</v>
      </c>
      <c r="I34" s="76">
        <v>1182</v>
      </c>
      <c r="J34" s="76">
        <v>1189.1210000000001</v>
      </c>
      <c r="K34" s="97">
        <v>1182</v>
      </c>
      <c r="L34" s="97">
        <v>1190.482</v>
      </c>
      <c r="M34" s="97">
        <v>1192.482</v>
      </c>
      <c r="N34" s="78">
        <v>1192.268</v>
      </c>
      <c r="O34" s="97">
        <v>1196.482</v>
      </c>
      <c r="P34" s="97">
        <v>1193.6309999999999</v>
      </c>
      <c r="Q34" s="97">
        <v>1195</v>
      </c>
      <c r="R34" s="78">
        <v>1193.576</v>
      </c>
    </row>
    <row r="35" spans="1:18" ht="15" customHeight="1">
      <c r="A35" s="41"/>
      <c r="B35" s="169" t="s">
        <v>13</v>
      </c>
      <c r="C35" s="169"/>
      <c r="D35" s="29"/>
      <c r="E35" s="84">
        <f>IF(E34=0,0,(E33/E34))</f>
        <v>1.1421319796954315</v>
      </c>
      <c r="F35" s="84">
        <f>IF(F34=0,0,(F33/F34))</f>
        <v>1.436379545752366</v>
      </c>
      <c r="G35" s="84">
        <f t="shared" ref="G35" si="20">IF(G34=0,0,(G33/G34))</f>
        <v>0.97292724196277491</v>
      </c>
      <c r="H35" s="84">
        <f>IF(H34=0,0,(H33/H34))</f>
        <v>1.4844770209360123</v>
      </c>
      <c r="I35" s="84">
        <f>IF(I34=0,0,(I33/I34))</f>
        <v>0.84602368866328259</v>
      </c>
      <c r="J35" s="84">
        <f>IF(J34=0,0,(J33/J34))</f>
        <v>1.7550779104901855</v>
      </c>
      <c r="K35" s="84">
        <f t="shared" ref="K35" si="21">IF(K34=0,0,(K33/K34))</f>
        <v>0.84602368866328259</v>
      </c>
      <c r="L35" s="84">
        <f>IF(L34=0,0,(L33/L34))</f>
        <v>1.5363525025997873</v>
      </c>
      <c r="M35" s="84">
        <f t="shared" ref="M35" si="22">IF(M34=0,0,(M33/M34))</f>
        <v>1.5513861005868432</v>
      </c>
      <c r="N35" s="84">
        <v>1.3696584995990835</v>
      </c>
      <c r="O35" s="84">
        <v>1.5879887871275957</v>
      </c>
      <c r="P35" s="84">
        <v>1.2348874987328582</v>
      </c>
      <c r="Q35" s="84">
        <v>1.2552301255230125</v>
      </c>
      <c r="R35" s="84">
        <v>1.2173502148166517</v>
      </c>
    </row>
    <row r="36" spans="1:18" ht="15" customHeight="1">
      <c r="A36" s="34" t="s">
        <v>54</v>
      </c>
      <c r="B36" s="170" t="s">
        <v>55</v>
      </c>
      <c r="C36" s="170"/>
      <c r="D36" s="42" t="s">
        <v>10</v>
      </c>
      <c r="E36" s="79">
        <v>820</v>
      </c>
      <c r="F36" s="79">
        <v>448</v>
      </c>
      <c r="G36" s="79">
        <v>800</v>
      </c>
      <c r="H36" s="79">
        <v>470</v>
      </c>
      <c r="I36" s="79">
        <v>750</v>
      </c>
      <c r="J36" s="79">
        <v>540</v>
      </c>
      <c r="K36" s="97">
        <v>700</v>
      </c>
      <c r="L36" s="97">
        <v>388</v>
      </c>
      <c r="M36" s="97">
        <v>450</v>
      </c>
      <c r="N36" s="78">
        <v>414</v>
      </c>
      <c r="O36" s="97">
        <v>500</v>
      </c>
      <c r="P36" s="97">
        <v>530</v>
      </c>
      <c r="Q36" s="97">
        <v>450</v>
      </c>
      <c r="R36" s="78">
        <v>391</v>
      </c>
    </row>
    <row r="37" spans="1:18" ht="15" customHeight="1">
      <c r="A37" s="34" t="s">
        <v>56</v>
      </c>
      <c r="B37" s="171" t="s">
        <v>57</v>
      </c>
      <c r="C37" s="171"/>
      <c r="D37" s="25" t="s">
        <v>10</v>
      </c>
      <c r="E37" s="76">
        <v>52048</v>
      </c>
      <c r="F37" s="76">
        <v>52276</v>
      </c>
      <c r="G37" s="76">
        <v>52248</v>
      </c>
      <c r="H37" s="76">
        <v>52334</v>
      </c>
      <c r="I37" s="76">
        <v>52448</v>
      </c>
      <c r="J37" s="76">
        <v>52461</v>
      </c>
      <c r="K37" s="102">
        <v>52648</v>
      </c>
      <c r="L37" s="102">
        <v>52544</v>
      </c>
      <c r="M37" s="102">
        <v>52644</v>
      </c>
      <c r="N37" s="79">
        <v>52663</v>
      </c>
      <c r="O37" s="102">
        <v>52744</v>
      </c>
      <c r="P37" s="102">
        <v>52779</v>
      </c>
      <c r="Q37" s="102">
        <v>52825</v>
      </c>
      <c r="R37" s="79">
        <v>52867</v>
      </c>
    </row>
    <row r="38" spans="1:18" ht="15" customHeight="1">
      <c r="A38" s="34"/>
      <c r="B38" s="167" t="s">
        <v>13</v>
      </c>
      <c r="C38" s="167"/>
      <c r="D38" s="29"/>
      <c r="E38" s="84">
        <f>IF(E37=0,0,(E36/E37))</f>
        <v>1.5754687980325852E-2</v>
      </c>
      <c r="F38" s="84">
        <f>IF(F37=0,0,(F36/F37))</f>
        <v>8.5698982324584894E-3</v>
      </c>
      <c r="G38" s="84">
        <f t="shared" ref="G38" si="23">IF(G37=0,0,(G36/G37))</f>
        <v>1.5311590874291839E-2</v>
      </c>
      <c r="H38" s="84">
        <f>IF(H37=0,0,(H36/H37))</f>
        <v>8.9807773149386625E-3</v>
      </c>
      <c r="I38" s="84">
        <f>IF(I37=0,0,(I36/I37))</f>
        <v>1.4299877974374618E-2</v>
      </c>
      <c r="J38" s="84">
        <f>IF(J37=0,0,(J36/J37))</f>
        <v>1.0293360782295419E-2</v>
      </c>
      <c r="K38" s="84">
        <f t="shared" ref="K38" si="24">IF(K37=0,0,(K36/K37))</f>
        <v>1.3295851694271388E-2</v>
      </c>
      <c r="L38" s="84">
        <f>IF(L37=0,0,(L36/L37))</f>
        <v>7.3842874543239949E-3</v>
      </c>
      <c r="M38" s="84">
        <f t="shared" ref="M38" si="25">IF(M37=0,0,(M36/M37))</f>
        <v>8.547982676088443E-3</v>
      </c>
      <c r="N38" s="84">
        <v>7.8613067998404944E-3</v>
      </c>
      <c r="O38" s="84">
        <v>9.4797512513271655E-3</v>
      </c>
      <c r="P38" s="84">
        <v>1.0041872714526612E-2</v>
      </c>
      <c r="Q38" s="84">
        <v>8.5186938002839562E-3</v>
      </c>
      <c r="R38" s="84">
        <v>7.3959180585242215E-3</v>
      </c>
    </row>
    <row r="39" spans="1:18" ht="15" customHeight="1">
      <c r="A39" s="34" t="s">
        <v>58</v>
      </c>
      <c r="B39" s="172" t="s">
        <v>59</v>
      </c>
      <c r="C39" s="172"/>
      <c r="D39" s="42" t="s">
        <v>10</v>
      </c>
      <c r="E39" s="79">
        <v>500</v>
      </c>
      <c r="F39" s="79">
        <v>475</v>
      </c>
      <c r="G39" s="79">
        <v>450</v>
      </c>
      <c r="H39" s="79">
        <v>420</v>
      </c>
      <c r="I39" s="79">
        <v>400</v>
      </c>
      <c r="J39" s="79">
        <v>427</v>
      </c>
      <c r="K39" s="97">
        <v>350</v>
      </c>
      <c r="L39" s="97">
        <v>362</v>
      </c>
      <c r="M39" s="97">
        <v>350</v>
      </c>
      <c r="N39" s="78">
        <v>399</v>
      </c>
      <c r="O39" s="97">
        <v>330</v>
      </c>
      <c r="P39" s="97">
        <v>309</v>
      </c>
      <c r="Q39" s="97">
        <v>300</v>
      </c>
      <c r="R39" s="78">
        <v>275</v>
      </c>
    </row>
    <row r="40" spans="1:18" ht="15" customHeight="1">
      <c r="A40" s="34" t="s">
        <v>60</v>
      </c>
      <c r="B40" s="170" t="s">
        <v>61</v>
      </c>
      <c r="C40" s="170"/>
      <c r="D40" s="42" t="s">
        <v>10</v>
      </c>
      <c r="E40" s="79">
        <v>84</v>
      </c>
      <c r="F40" s="79">
        <v>83</v>
      </c>
      <c r="G40" s="79">
        <v>84</v>
      </c>
      <c r="H40" s="79">
        <v>83</v>
      </c>
      <c r="I40" s="79">
        <v>84</v>
      </c>
      <c r="J40" s="79">
        <v>86</v>
      </c>
      <c r="K40" s="97">
        <v>84</v>
      </c>
      <c r="L40" s="97">
        <v>88</v>
      </c>
      <c r="M40" s="97">
        <v>83</v>
      </c>
      <c r="N40" s="78">
        <v>88</v>
      </c>
      <c r="O40" s="97">
        <v>88</v>
      </c>
      <c r="P40" s="97">
        <v>88</v>
      </c>
      <c r="Q40" s="97">
        <v>90</v>
      </c>
      <c r="R40" s="78">
        <v>87</v>
      </c>
    </row>
    <row r="41" spans="1:18" ht="15" customHeight="1" thickBot="1">
      <c r="A41" s="43"/>
      <c r="B41" s="184" t="s">
        <v>13</v>
      </c>
      <c r="C41" s="184"/>
      <c r="D41" s="44"/>
      <c r="E41" s="83">
        <f>IF(E40=0,0,(E39/E40))</f>
        <v>5.9523809523809526</v>
      </c>
      <c r="F41" s="83">
        <f>IF(F40=0,0,(F39/F40))</f>
        <v>5.7228915662650603</v>
      </c>
      <c r="G41" s="83">
        <f t="shared" ref="G41" si="26">IF(G40=0,0,(G39/G40))</f>
        <v>5.3571428571428568</v>
      </c>
      <c r="H41" s="83">
        <f>IF(H40=0,0,(H39/H40))</f>
        <v>5.0602409638554215</v>
      </c>
      <c r="I41" s="83">
        <f>IF(I40=0,0,(I39/I40))</f>
        <v>4.7619047619047619</v>
      </c>
      <c r="J41" s="83">
        <f>IF(J40=0,0,(J39/J40))</f>
        <v>4.9651162790697674</v>
      </c>
      <c r="K41" s="83">
        <f t="shared" ref="K41" si="27">IF(K40=0,0,(K39/K40))</f>
        <v>4.166666666666667</v>
      </c>
      <c r="L41" s="83">
        <f>IF(L40=0,0,(L39/L40))</f>
        <v>4.1136363636363633</v>
      </c>
      <c r="M41" s="83">
        <f t="shared" ref="M41" si="28">IF(M40=0,0,(M39/M40))</f>
        <v>4.2168674698795181</v>
      </c>
      <c r="N41" s="83">
        <v>4.5340909090909092</v>
      </c>
      <c r="O41" s="83">
        <v>3.75</v>
      </c>
      <c r="P41" s="83">
        <v>3.5113636363636362</v>
      </c>
      <c r="Q41" s="83">
        <v>3.3333333333333335</v>
      </c>
      <c r="R41" s="83">
        <v>3.1609195402298851</v>
      </c>
    </row>
    <row r="42" spans="1:18" ht="15" customHeight="1" thickBot="1">
      <c r="A42" s="35" t="s">
        <v>62</v>
      </c>
      <c r="B42" s="31" t="s">
        <v>63</v>
      </c>
      <c r="C42" s="32"/>
      <c r="D42" s="32"/>
      <c r="E42" s="32"/>
      <c r="F42" s="32"/>
      <c r="G42" s="32"/>
      <c r="H42" s="32"/>
      <c r="I42" s="32"/>
      <c r="J42" s="32"/>
      <c r="K42" s="99"/>
      <c r="L42" s="100"/>
      <c r="M42" s="100"/>
      <c r="N42" s="100"/>
      <c r="O42" s="99"/>
      <c r="P42" s="100"/>
      <c r="Q42" s="100"/>
      <c r="R42" s="100"/>
    </row>
    <row r="43" spans="1:18">
      <c r="A43" s="45" t="s">
        <v>64</v>
      </c>
      <c r="B43" s="185" t="s">
        <v>65</v>
      </c>
      <c r="C43" s="185"/>
      <c r="D43" s="17" t="s">
        <v>10</v>
      </c>
      <c r="E43" s="74">
        <v>1400</v>
      </c>
      <c r="F43" s="74">
        <v>1200</v>
      </c>
      <c r="G43" s="74">
        <v>1200</v>
      </c>
      <c r="H43" s="74">
        <v>1200</v>
      </c>
      <c r="I43" s="74">
        <v>1000</v>
      </c>
      <c r="J43" s="74">
        <v>1000</v>
      </c>
      <c r="K43" s="97">
        <v>800</v>
      </c>
      <c r="L43" s="97">
        <v>1000</v>
      </c>
      <c r="M43" s="97">
        <v>1000</v>
      </c>
      <c r="N43" s="78">
        <v>1000</v>
      </c>
      <c r="O43" s="97">
        <v>1000</v>
      </c>
      <c r="P43" s="97">
        <v>1000</v>
      </c>
      <c r="Q43" s="97">
        <v>1000</v>
      </c>
      <c r="R43" s="78">
        <v>1000</v>
      </c>
    </row>
    <row r="44" spans="1:18" ht="15" customHeight="1">
      <c r="A44" s="46" t="s">
        <v>66</v>
      </c>
      <c r="B44" s="171" t="s">
        <v>57</v>
      </c>
      <c r="C44" s="171"/>
      <c r="D44" s="15" t="s">
        <v>10</v>
      </c>
      <c r="E44" s="73">
        <v>52048</v>
      </c>
      <c r="F44" s="73">
        <f>F37</f>
        <v>52276</v>
      </c>
      <c r="G44" s="73">
        <v>52248</v>
      </c>
      <c r="H44" s="73">
        <v>52334</v>
      </c>
      <c r="I44" s="73">
        <v>52448</v>
      </c>
      <c r="J44" s="73">
        <v>52461</v>
      </c>
      <c r="K44" s="93">
        <v>52648</v>
      </c>
      <c r="L44" s="93">
        <v>52544</v>
      </c>
      <c r="M44" s="93">
        <f t="shared" ref="M44" si="29">M37</f>
        <v>52644</v>
      </c>
      <c r="N44" s="73">
        <v>52663</v>
      </c>
      <c r="O44" s="93">
        <v>52744</v>
      </c>
      <c r="P44" s="93">
        <v>52779</v>
      </c>
      <c r="Q44" s="93">
        <v>52825</v>
      </c>
      <c r="R44" s="73">
        <v>52867</v>
      </c>
    </row>
    <row r="45" spans="1:18" ht="15" customHeight="1">
      <c r="A45" s="45"/>
      <c r="B45" s="167" t="s">
        <v>13</v>
      </c>
      <c r="C45" s="167"/>
      <c r="D45" s="47"/>
      <c r="E45" s="87">
        <f>IF(E44=0,0,(E43/E44))</f>
        <v>2.6898247771288041E-2</v>
      </c>
      <c r="F45" s="87">
        <f>IF(F44=0,0,(F43/F44))</f>
        <v>2.2955084551228098E-2</v>
      </c>
      <c r="G45" s="87">
        <f t="shared" ref="G45" si="30">IF(G44=0,0,(G43/G44))</f>
        <v>2.2967386311437757E-2</v>
      </c>
      <c r="H45" s="87">
        <f>IF(H44=0,0,(H43/H44))</f>
        <v>2.2929644208354034E-2</v>
      </c>
      <c r="I45" s="87">
        <f>IF(I44=0,0,(I43/I44))</f>
        <v>1.9066503965832825E-2</v>
      </c>
      <c r="J45" s="87">
        <f>IF(J44=0,0,(J43/J44))</f>
        <v>1.9061779226472998E-2</v>
      </c>
      <c r="K45" s="84">
        <f t="shared" ref="K45" si="31">IF(K44=0,0,(K43/K44))</f>
        <v>1.51952590791673E-2</v>
      </c>
      <c r="L45" s="84">
        <f>IF(L44=0,0,(L43/L44))</f>
        <v>1.9031668696711329E-2</v>
      </c>
      <c r="M45" s="84">
        <f t="shared" ref="M45" si="32">IF(M44=0,0,(M43/M44))</f>
        <v>1.899551705797432E-2</v>
      </c>
      <c r="N45" s="110">
        <v>1.8988663767730663E-2</v>
      </c>
      <c r="O45" s="84">
        <v>1.8959502502654331E-2</v>
      </c>
      <c r="P45" s="84">
        <v>1.8946929650050209E-2</v>
      </c>
      <c r="Q45" s="84">
        <v>1.893043066729768E-2</v>
      </c>
      <c r="R45" s="110">
        <v>1.891539145402614E-2</v>
      </c>
    </row>
    <row r="46" spans="1:18">
      <c r="A46" s="45" t="s">
        <v>67</v>
      </c>
      <c r="B46" s="186" t="s">
        <v>68</v>
      </c>
      <c r="C46" s="186"/>
      <c r="D46" s="17" t="s">
        <v>10</v>
      </c>
      <c r="E46" s="74">
        <v>5000</v>
      </c>
      <c r="F46" s="74">
        <v>4600</v>
      </c>
      <c r="G46" s="74">
        <v>3500</v>
      </c>
      <c r="H46" s="74">
        <v>3300</v>
      </c>
      <c r="I46" s="74">
        <v>2000</v>
      </c>
      <c r="J46" s="74">
        <v>2000</v>
      </c>
      <c r="K46" s="97">
        <v>1500</v>
      </c>
      <c r="L46" s="97">
        <v>2000</v>
      </c>
      <c r="M46" s="97">
        <v>1800</v>
      </c>
      <c r="N46" s="78">
        <v>2000</v>
      </c>
      <c r="O46" s="97">
        <v>1600</v>
      </c>
      <c r="P46" s="97">
        <v>2000</v>
      </c>
      <c r="Q46" s="97">
        <v>2000</v>
      </c>
      <c r="R46" s="78">
        <v>2000</v>
      </c>
    </row>
    <row r="47" spans="1:18" ht="15" customHeight="1" thickBot="1">
      <c r="A47" s="48" t="s">
        <v>69</v>
      </c>
      <c r="B47" s="184" t="s">
        <v>13</v>
      </c>
      <c r="C47" s="184"/>
      <c r="D47" s="19"/>
      <c r="E47" s="75">
        <f>IF(E44=0,0,(E46/E44))</f>
        <v>9.6065170611743009E-2</v>
      </c>
      <c r="F47" s="75">
        <f>IF(F44=0,0,(F46/F44))</f>
        <v>8.799449077970771E-2</v>
      </c>
      <c r="G47" s="75">
        <f t="shared" ref="G47" si="33">IF(G44=0,0,(G46/G44))</f>
        <v>6.6988210075026797E-2</v>
      </c>
      <c r="H47" s="75">
        <f>IF(H44=0,0,(H46/H44))</f>
        <v>6.305652157297359E-2</v>
      </c>
      <c r="I47" s="75">
        <f>IF(I44=0,0,(I46/I44))</f>
        <v>3.8133007931665651E-2</v>
      </c>
      <c r="J47" s="75">
        <f>IF(J44=0,0,(J46/J44))</f>
        <v>3.8123558452945995E-2</v>
      </c>
      <c r="K47" s="111">
        <f t="shared" ref="K47" si="34">IF(K44=0,0,(K46/K44))</f>
        <v>2.8491110773438688E-2</v>
      </c>
      <c r="L47" s="112">
        <f>IF(L44=0,0,(L46/L44))</f>
        <v>3.8063337393422658E-2</v>
      </c>
      <c r="M47" s="112">
        <f t="shared" ref="M47" si="35">IF(M44=0,0,(M46/M44))</f>
        <v>3.4191930704353772E-2</v>
      </c>
      <c r="N47" s="112">
        <v>3.7977327535461326E-2</v>
      </c>
      <c r="O47" s="111">
        <v>3.033520400424693E-2</v>
      </c>
      <c r="P47" s="112">
        <v>3.7893859300100419E-2</v>
      </c>
      <c r="Q47" s="112">
        <v>3.7860861334595361E-2</v>
      </c>
      <c r="R47" s="112">
        <v>3.783078290805228E-2</v>
      </c>
    </row>
    <row r="48" spans="1:18" ht="15" customHeight="1" thickBot="1">
      <c r="A48" s="30" t="s">
        <v>70</v>
      </c>
      <c r="B48" s="177" t="s">
        <v>71</v>
      </c>
      <c r="C48" s="178"/>
      <c r="D48" s="32"/>
      <c r="E48" s="32"/>
      <c r="F48" s="32"/>
      <c r="G48" s="32"/>
      <c r="H48" s="32"/>
      <c r="I48" s="32"/>
      <c r="J48" s="32"/>
      <c r="K48" s="99"/>
      <c r="L48" s="100"/>
      <c r="M48" s="100"/>
      <c r="N48" s="100"/>
      <c r="O48" s="99"/>
      <c r="P48" s="100"/>
      <c r="Q48" s="100"/>
      <c r="R48" s="100"/>
    </row>
    <row r="49" spans="1:18" ht="15" customHeight="1">
      <c r="A49" s="49" t="s">
        <v>72</v>
      </c>
      <c r="B49" s="179" t="s">
        <v>73</v>
      </c>
      <c r="C49" s="179"/>
      <c r="D49" s="37" t="s">
        <v>10</v>
      </c>
      <c r="E49" s="78">
        <v>38647</v>
      </c>
      <c r="F49" s="78">
        <v>40732</v>
      </c>
      <c r="G49" s="78">
        <v>39837.182745539256</v>
      </c>
      <c r="H49" s="78">
        <v>39450</v>
      </c>
      <c r="I49" s="78">
        <v>39562.08969518161</v>
      </c>
      <c r="J49" s="78">
        <v>39450</v>
      </c>
      <c r="K49" s="113">
        <v>38862.318724340934</v>
      </c>
      <c r="L49" s="113">
        <v>36765</v>
      </c>
      <c r="M49" s="113">
        <v>36293</v>
      </c>
      <c r="N49" s="127">
        <v>37448</v>
      </c>
      <c r="O49" s="113">
        <v>38269</v>
      </c>
      <c r="P49" s="113">
        <v>36101</v>
      </c>
      <c r="Q49" s="113">
        <v>41286</v>
      </c>
      <c r="R49" s="127">
        <v>41574</v>
      </c>
    </row>
    <row r="50" spans="1:18" ht="15" customHeight="1">
      <c r="A50" s="50" t="s">
        <v>74</v>
      </c>
      <c r="B50" s="180" t="s">
        <v>75</v>
      </c>
      <c r="C50" s="181"/>
      <c r="D50" s="51" t="s">
        <v>10</v>
      </c>
      <c r="E50" s="80">
        <v>114951</v>
      </c>
      <c r="F50" s="80">
        <v>117225</v>
      </c>
      <c r="G50" s="80">
        <v>113626</v>
      </c>
      <c r="H50" s="80">
        <v>108937</v>
      </c>
      <c r="I50" s="80">
        <v>111914</v>
      </c>
      <c r="J50" s="80">
        <v>108937</v>
      </c>
      <c r="K50" s="114">
        <v>110195</v>
      </c>
      <c r="L50" s="114">
        <v>106226</v>
      </c>
      <c r="M50" s="114">
        <v>103317</v>
      </c>
      <c r="N50" s="128">
        <v>102934</v>
      </c>
      <c r="O50" s="114">
        <v>101863</v>
      </c>
      <c r="P50" s="114">
        <v>101626</v>
      </c>
      <c r="Q50" s="114">
        <v>99734</v>
      </c>
      <c r="R50" s="128">
        <v>99579</v>
      </c>
    </row>
    <row r="51" spans="1:18" ht="15" customHeight="1" thickBot="1">
      <c r="A51" s="52"/>
      <c r="B51" s="182" t="s">
        <v>13</v>
      </c>
      <c r="C51" s="182"/>
      <c r="D51" s="44"/>
      <c r="E51" s="83">
        <f t="shared" ref="E51:F51" si="36">IF(E50=0,0,(E49/E50))</f>
        <v>0.33620412175622655</v>
      </c>
      <c r="F51" s="83">
        <f t="shared" si="36"/>
        <v>0.3474685433994455</v>
      </c>
      <c r="G51" s="83">
        <f t="shared" ref="G51" si="37">IF(G50=0,0,(G49/G50))</f>
        <v>0.35059918280621738</v>
      </c>
      <c r="H51" s="83">
        <f>IF(H50=0,0,(H49/H50))</f>
        <v>0.36213591341784701</v>
      </c>
      <c r="I51" s="83">
        <f>IF(I50=0,0,(I49/I50))</f>
        <v>0.35350438457370492</v>
      </c>
      <c r="J51" s="83">
        <f>IF(J50=0,0,(J49/J50))</f>
        <v>0.36213591341784701</v>
      </c>
      <c r="K51" s="115">
        <f t="shared" ref="K51" si="38">IF(K50=0,0,(K49/K50))</f>
        <v>0.3526686213017009</v>
      </c>
      <c r="L51" s="115">
        <f>IF(L50=0,0,(L49/L50))</f>
        <v>0.34610170767985238</v>
      </c>
      <c r="M51" s="115">
        <f t="shared" ref="M51" si="39">IF(M50=0,0,(M49/M50))</f>
        <v>0.35127810524889419</v>
      </c>
      <c r="N51" s="115">
        <v>0.36380593389939186</v>
      </c>
      <c r="O51" s="115">
        <v>0.37569087892561576</v>
      </c>
      <c r="P51" s="115">
        <v>0.35523389683742351</v>
      </c>
      <c r="Q51" s="115">
        <v>0.41396113662341827</v>
      </c>
      <c r="R51" s="115">
        <v>0.41749766517036724</v>
      </c>
    </row>
    <row r="52" spans="1:18" ht="15" customHeight="1" thickBot="1">
      <c r="A52" s="53" t="s">
        <v>76</v>
      </c>
      <c r="B52" s="173" t="s">
        <v>77</v>
      </c>
      <c r="C52" s="174"/>
      <c r="D52" s="39"/>
      <c r="E52" s="39"/>
      <c r="F52" s="39"/>
      <c r="G52" s="39"/>
      <c r="H52" s="39"/>
      <c r="I52" s="39"/>
      <c r="J52" s="39"/>
      <c r="K52" s="108"/>
      <c r="L52" s="109"/>
      <c r="M52" s="109"/>
      <c r="N52" s="109"/>
      <c r="O52" s="108"/>
      <c r="P52" s="109"/>
      <c r="Q52" s="109"/>
      <c r="R52" s="109"/>
    </row>
    <row r="53" spans="1:18">
      <c r="A53" s="34" t="s">
        <v>78</v>
      </c>
      <c r="B53" s="175" t="s">
        <v>79</v>
      </c>
      <c r="C53" s="183"/>
      <c r="D53" s="37" t="s">
        <v>10</v>
      </c>
      <c r="E53" s="78">
        <v>25</v>
      </c>
      <c r="F53" s="78">
        <v>16</v>
      </c>
      <c r="G53" s="78">
        <v>35</v>
      </c>
      <c r="H53" s="78">
        <v>25</v>
      </c>
      <c r="I53" s="78">
        <v>37</v>
      </c>
      <c r="J53" s="78">
        <v>27</v>
      </c>
      <c r="K53" s="97">
        <v>38</v>
      </c>
      <c r="L53" s="97">
        <v>23</v>
      </c>
      <c r="M53" s="97">
        <v>26</v>
      </c>
      <c r="N53" s="78">
        <v>25</v>
      </c>
      <c r="O53" s="97">
        <v>26</v>
      </c>
      <c r="P53" s="97">
        <v>30</v>
      </c>
      <c r="Q53" s="97">
        <v>45</v>
      </c>
      <c r="R53" s="78">
        <v>42</v>
      </c>
    </row>
    <row r="54" spans="1:18" ht="15" customHeight="1">
      <c r="A54" s="33" t="s">
        <v>80</v>
      </c>
      <c r="B54" s="180" t="s">
        <v>81</v>
      </c>
      <c r="C54" s="181"/>
      <c r="D54" s="51" t="s">
        <v>10</v>
      </c>
      <c r="E54" s="80">
        <v>40</v>
      </c>
      <c r="F54" s="80">
        <v>20</v>
      </c>
      <c r="G54" s="80">
        <v>40</v>
      </c>
      <c r="H54" s="80">
        <v>25</v>
      </c>
      <c r="I54" s="80">
        <v>40</v>
      </c>
      <c r="J54" s="80">
        <v>28</v>
      </c>
      <c r="K54" s="98">
        <v>40</v>
      </c>
      <c r="L54" s="98">
        <v>28</v>
      </c>
      <c r="M54" s="98">
        <v>28</v>
      </c>
      <c r="N54" s="80">
        <v>30</v>
      </c>
      <c r="O54" s="98">
        <v>28</v>
      </c>
      <c r="P54" s="98">
        <v>32</v>
      </c>
      <c r="Q54" s="98">
        <v>48</v>
      </c>
      <c r="R54" s="80">
        <v>45</v>
      </c>
    </row>
    <row r="55" spans="1:18" ht="15" customHeight="1">
      <c r="A55" s="34"/>
      <c r="B55" s="187" t="s">
        <v>13</v>
      </c>
      <c r="C55" s="187"/>
      <c r="D55" s="29"/>
      <c r="E55" s="88">
        <f>IF(E54=0,0,(E53/E54))</f>
        <v>0.625</v>
      </c>
      <c r="F55" s="88">
        <f>IF(F54=0,0,(F53/F54))</f>
        <v>0.8</v>
      </c>
      <c r="G55" s="88">
        <f t="shared" ref="G55" si="40">IF(G54=0,0,(G53/G54))</f>
        <v>0.875</v>
      </c>
      <c r="H55" s="88">
        <f>IF(H54=0,0,(H53/H54))</f>
        <v>1</v>
      </c>
      <c r="I55" s="88">
        <f>IF(I54=0,0,(I53/I54))</f>
        <v>0.92500000000000004</v>
      </c>
      <c r="J55" s="88">
        <f>IF(J54=0,0,(J53/J54))</f>
        <v>0.9642857142857143</v>
      </c>
      <c r="K55" s="88">
        <f t="shared" ref="K55" si="41">IF(K54=0,0,(K53/K54))</f>
        <v>0.95</v>
      </c>
      <c r="L55" s="88">
        <f>IF(L54=0,0,(L53/L54))</f>
        <v>0.8214285714285714</v>
      </c>
      <c r="M55" s="88">
        <f t="shared" ref="M55" si="42">IF(M54=0,0,(M53/M54))</f>
        <v>0.9285714285714286</v>
      </c>
      <c r="N55" s="88">
        <v>0.83333333333333337</v>
      </c>
      <c r="O55" s="88">
        <v>0.9285714285714286</v>
      </c>
      <c r="P55" s="88">
        <v>0.9375</v>
      </c>
      <c r="Q55" s="88">
        <v>0.9375</v>
      </c>
      <c r="R55" s="88">
        <v>0.93333333333333335</v>
      </c>
    </row>
    <row r="56" spans="1:18" ht="15" customHeight="1">
      <c r="A56" s="34" t="s">
        <v>82</v>
      </c>
      <c r="B56" s="176" t="s">
        <v>83</v>
      </c>
      <c r="C56" s="171"/>
      <c r="D56" s="25" t="s">
        <v>38</v>
      </c>
      <c r="E56" s="76">
        <v>0</v>
      </c>
      <c r="F56" s="76">
        <v>5990694</v>
      </c>
      <c r="G56" s="76">
        <v>2327105</v>
      </c>
      <c r="H56" s="76">
        <v>5437831</v>
      </c>
      <c r="I56" s="76">
        <v>2306659</v>
      </c>
      <c r="J56" s="76">
        <v>6066250</v>
      </c>
      <c r="K56" s="97">
        <v>2266654</v>
      </c>
      <c r="L56" s="97">
        <v>5975159</v>
      </c>
      <c r="M56" s="97">
        <v>5783987.8787878789</v>
      </c>
      <c r="N56" s="78">
        <v>7152722</v>
      </c>
      <c r="O56" s="97">
        <v>5809054.5454545449</v>
      </c>
      <c r="P56" s="97">
        <v>7658841</v>
      </c>
      <c r="Q56" s="97">
        <v>9621105.75</v>
      </c>
      <c r="R56" s="78">
        <v>7385641</v>
      </c>
    </row>
    <row r="57" spans="1:18" ht="15" customHeight="1">
      <c r="A57" s="34" t="s">
        <v>84</v>
      </c>
      <c r="B57" s="176" t="s">
        <v>85</v>
      </c>
      <c r="C57" s="171"/>
      <c r="D57" s="25" t="s">
        <v>38</v>
      </c>
      <c r="E57" s="76">
        <v>0</v>
      </c>
      <c r="F57" s="76">
        <v>5800945</v>
      </c>
      <c r="G57" s="76">
        <v>11170825</v>
      </c>
      <c r="H57" s="76">
        <v>5800945</v>
      </c>
      <c r="I57" s="76">
        <v>11170825</v>
      </c>
      <c r="J57" s="76">
        <v>5800945</v>
      </c>
      <c r="K57" s="97">
        <v>11170825</v>
      </c>
      <c r="L57" s="97">
        <v>5800945</v>
      </c>
      <c r="M57" s="97">
        <v>5800945</v>
      </c>
      <c r="N57" s="78">
        <v>5800945</v>
      </c>
      <c r="O57" s="97">
        <v>6441603.9500000002</v>
      </c>
      <c r="P57" s="97">
        <v>5800945</v>
      </c>
      <c r="Q57" s="97">
        <v>6489846</v>
      </c>
      <c r="R57" s="78">
        <v>6674901</v>
      </c>
    </row>
    <row r="58" spans="1:18" ht="15" customHeight="1" thickBot="1">
      <c r="A58" s="54"/>
      <c r="B58" s="182" t="s">
        <v>13</v>
      </c>
      <c r="C58" s="182"/>
      <c r="D58" s="55"/>
      <c r="E58" s="89">
        <f>IF(E57=0,0,(E56/E57))</f>
        <v>0</v>
      </c>
      <c r="F58" s="89">
        <f>IF(F57=0,0,(F56/F57))</f>
        <v>1.0327100153509472</v>
      </c>
      <c r="G58" s="89">
        <f t="shared" ref="G58" si="43">IF(G57=0,0,(G56/G57))</f>
        <v>0.20831988684810657</v>
      </c>
      <c r="H58" s="89">
        <f>IF(H57=0,0,(H56/H57))</f>
        <v>0.93740433670720891</v>
      </c>
      <c r="I58" s="89">
        <f>IF(I57=0,0,(I56/I57))</f>
        <v>0.20648958335664555</v>
      </c>
      <c r="J58" s="89">
        <f>IF(J57=0,0,(J56/J57))</f>
        <v>1.0457347897627025</v>
      </c>
      <c r="K58" s="89">
        <f t="shared" ref="K58" si="44">IF(K57=0,0,(K56/K57))</f>
        <v>0.20290837964071587</v>
      </c>
      <c r="L58" s="89">
        <f>IF(L57=0,0,(L56/L57))</f>
        <v>1.0300320034063415</v>
      </c>
      <c r="M58" s="89">
        <f t="shared" ref="M58" si="45">IF(M57=0,0,(M56/M57))</f>
        <v>0.99707683468605179</v>
      </c>
      <c r="N58" s="89">
        <v>1.2330270326645054</v>
      </c>
      <c r="O58" s="89">
        <v>0.90180249989671357</v>
      </c>
      <c r="P58" s="89">
        <v>1.320274713861276</v>
      </c>
      <c r="Q58" s="89">
        <v>1.4824859865704054</v>
      </c>
      <c r="R58" s="89">
        <v>1.1064794818679708</v>
      </c>
    </row>
    <row r="59" spans="1:18" ht="15" customHeight="1" thickBot="1">
      <c r="A59" s="30" t="s">
        <v>86</v>
      </c>
      <c r="B59" s="31" t="s">
        <v>87</v>
      </c>
      <c r="C59" s="32"/>
      <c r="D59" s="32"/>
      <c r="E59" s="32"/>
      <c r="F59" s="32"/>
      <c r="G59" s="32"/>
      <c r="H59" s="32"/>
      <c r="I59" s="32"/>
      <c r="J59" s="32"/>
      <c r="K59" s="99"/>
      <c r="L59" s="100"/>
      <c r="M59" s="100"/>
      <c r="N59" s="100"/>
      <c r="O59" s="99"/>
      <c r="P59" s="100"/>
      <c r="Q59" s="100"/>
      <c r="R59" s="100"/>
    </row>
    <row r="60" spans="1:18" ht="15" customHeight="1">
      <c r="A60" s="50" t="s">
        <v>88</v>
      </c>
      <c r="B60" s="175" t="s">
        <v>89</v>
      </c>
      <c r="C60" s="175"/>
      <c r="D60" s="51" t="s">
        <v>10</v>
      </c>
      <c r="E60" s="80">
        <v>12</v>
      </c>
      <c r="F60" s="80">
        <v>9</v>
      </c>
      <c r="G60" s="80">
        <v>12</v>
      </c>
      <c r="H60" s="80">
        <v>2</v>
      </c>
      <c r="I60" s="80">
        <v>14</v>
      </c>
      <c r="J60" s="80">
        <v>4</v>
      </c>
      <c r="K60" s="114">
        <v>16</v>
      </c>
      <c r="L60" s="114">
        <v>2</v>
      </c>
      <c r="M60" s="114">
        <v>3</v>
      </c>
      <c r="N60" s="128">
        <v>0</v>
      </c>
      <c r="O60" s="114">
        <v>3</v>
      </c>
      <c r="P60" s="114">
        <v>5</v>
      </c>
      <c r="Q60" s="114">
        <v>35</v>
      </c>
      <c r="R60" s="128">
        <v>34</v>
      </c>
    </row>
    <row r="61" spans="1:18" ht="15" customHeight="1">
      <c r="A61" s="49" t="s">
        <v>90</v>
      </c>
      <c r="B61" s="171" t="s">
        <v>91</v>
      </c>
      <c r="C61" s="171"/>
      <c r="D61" s="56" t="s">
        <v>10</v>
      </c>
      <c r="E61" s="81">
        <v>7234</v>
      </c>
      <c r="F61" s="81">
        <v>7157</v>
      </c>
      <c r="G61" s="81">
        <v>7384</v>
      </c>
      <c r="H61" s="81">
        <v>7158</v>
      </c>
      <c r="I61" s="81">
        <v>7534</v>
      </c>
      <c r="J61" s="81">
        <v>7160</v>
      </c>
      <c r="K61" s="97">
        <v>7684</v>
      </c>
      <c r="L61" s="97">
        <v>7164</v>
      </c>
      <c r="M61" s="97">
        <v>7250</v>
      </c>
      <c r="N61" s="78">
        <v>7164</v>
      </c>
      <c r="O61" s="97">
        <v>8394</v>
      </c>
      <c r="P61" s="97">
        <v>7229</v>
      </c>
      <c r="Q61" s="97">
        <v>10000</v>
      </c>
      <c r="R61" s="78">
        <v>9389</v>
      </c>
    </row>
    <row r="62" spans="1:18" ht="15" customHeight="1">
      <c r="A62" s="49"/>
      <c r="B62" s="187" t="s">
        <v>13</v>
      </c>
      <c r="C62" s="187"/>
      <c r="D62" s="28"/>
      <c r="E62" s="82">
        <v>1.6588332872546309E-3</v>
      </c>
      <c r="F62" s="82">
        <v>1.2575101299427134E-3</v>
      </c>
      <c r="G62" s="82">
        <f t="shared" ref="G62" si="46">IF(G61=0,0,(G60/G61))</f>
        <v>1.6251354279523294E-3</v>
      </c>
      <c r="H62" s="82">
        <f>IF(H61=0,0,(H60/H61))</f>
        <v>2.7940765576976809E-4</v>
      </c>
      <c r="I62" s="82">
        <f>IF(I61=0,0,(I60/I61))</f>
        <v>1.8582426333952748E-3</v>
      </c>
      <c r="J62" s="82">
        <f>IF(J61=0,0,(J60/J61))</f>
        <v>5.5865921787709492E-4</v>
      </c>
      <c r="K62" s="84">
        <f t="shared" ref="K62" si="47">IF(K61=0,0,(K60/K61))</f>
        <v>2.0822488287350338E-3</v>
      </c>
      <c r="L62" s="84">
        <f>IF(L61=0,0,(L60/L61))</f>
        <v>2.7917364600781687E-4</v>
      </c>
      <c r="M62" s="84">
        <f t="shared" ref="M62" si="48">IF(M61=0,0,(M60/M61))</f>
        <v>4.1379310344827585E-4</v>
      </c>
      <c r="N62" s="84">
        <v>0</v>
      </c>
      <c r="O62" s="84">
        <v>3.5739814152966406E-4</v>
      </c>
      <c r="P62" s="84">
        <v>6.9165859731636461E-4</v>
      </c>
      <c r="Q62" s="84">
        <v>3.5000000000000001E-3</v>
      </c>
      <c r="R62" s="84">
        <v>3.6212589200127808E-3</v>
      </c>
    </row>
    <row r="63" spans="1:18" ht="15" customHeight="1">
      <c r="A63" s="49" t="s">
        <v>92</v>
      </c>
      <c r="B63" s="171" t="s">
        <v>93</v>
      </c>
      <c r="C63" s="171"/>
      <c r="D63" s="56" t="s">
        <v>10</v>
      </c>
      <c r="E63" s="81">
        <v>2</v>
      </c>
      <c r="F63" s="81">
        <v>7</v>
      </c>
      <c r="G63" s="81">
        <v>2</v>
      </c>
      <c r="H63" s="81">
        <v>1</v>
      </c>
      <c r="I63" s="81">
        <v>2</v>
      </c>
      <c r="J63" s="81">
        <v>0</v>
      </c>
      <c r="K63" s="97">
        <v>2</v>
      </c>
      <c r="L63" s="97">
        <v>1</v>
      </c>
      <c r="M63" s="97">
        <v>2</v>
      </c>
      <c r="N63" s="78">
        <v>1</v>
      </c>
      <c r="O63" s="97">
        <v>2</v>
      </c>
      <c r="P63" s="97">
        <v>1</v>
      </c>
      <c r="Q63" s="97">
        <v>2</v>
      </c>
      <c r="R63" s="78">
        <v>10</v>
      </c>
    </row>
    <row r="64" spans="1:18" ht="15" customHeight="1">
      <c r="A64" s="49" t="s">
        <v>94</v>
      </c>
      <c r="B64" s="176" t="s">
        <v>95</v>
      </c>
      <c r="C64" s="176"/>
      <c r="D64" s="37" t="s">
        <v>49</v>
      </c>
      <c r="E64" s="78">
        <v>87</v>
      </c>
      <c r="F64" s="37">
        <v>87.285000000000011</v>
      </c>
      <c r="G64" s="78">
        <v>100</v>
      </c>
      <c r="H64" s="78">
        <v>94</v>
      </c>
      <c r="I64" s="78">
        <v>100</v>
      </c>
      <c r="J64" s="78">
        <v>93.463170000000019</v>
      </c>
      <c r="K64" s="97">
        <v>100</v>
      </c>
      <c r="L64" s="97">
        <v>91.575169999999986</v>
      </c>
      <c r="M64" s="97">
        <v>98</v>
      </c>
      <c r="N64" s="78">
        <v>91.577169999999995</v>
      </c>
      <c r="O64" s="97">
        <v>119.10817</v>
      </c>
      <c r="P64" s="97">
        <v>93.869169999999983</v>
      </c>
      <c r="Q64" s="97">
        <v>158.01214999999999</v>
      </c>
      <c r="R64" s="78">
        <v>136.49648999999999</v>
      </c>
    </row>
    <row r="65" spans="1:18" ht="15" customHeight="1" thickBot="1">
      <c r="A65" s="52"/>
      <c r="B65" s="182" t="s">
        <v>13</v>
      </c>
      <c r="C65" s="182"/>
      <c r="D65" s="44"/>
      <c r="E65" s="83">
        <v>2.2988505747126436E-2</v>
      </c>
      <c r="F65" s="83">
        <v>8.0197055622386423E-2</v>
      </c>
      <c r="G65" s="83">
        <f t="shared" ref="G65" si="49">IF(G64=0,0,(G63/G64))</f>
        <v>0.02</v>
      </c>
      <c r="H65" s="83">
        <f>IF(H64=0,0,(H63/H64))</f>
        <v>1.0638297872340425E-2</v>
      </c>
      <c r="I65" s="83">
        <f>IF(I64=0,0,(I63/I64))</f>
        <v>0.02</v>
      </c>
      <c r="J65" s="83">
        <f>IF(J64=0,0,(J63/J64))</f>
        <v>0</v>
      </c>
      <c r="K65" s="83">
        <f t="shared" ref="K65" si="50">IF(K64=0,0,(K63/K64))</f>
        <v>0.02</v>
      </c>
      <c r="L65" s="83">
        <f>IF(L64=0,0,(L63/L64))</f>
        <v>1.091999064812001E-2</v>
      </c>
      <c r="M65" s="83">
        <f t="shared" ref="M65" si="51">IF(M64=0,0,(M63/M64))</f>
        <v>2.0408163265306121E-2</v>
      </c>
      <c r="N65" s="83">
        <v>1.0919752160937055E-2</v>
      </c>
      <c r="O65" s="83">
        <v>1.6791459393591557E-2</v>
      </c>
      <c r="P65" s="83">
        <v>1.0653124982355764E-2</v>
      </c>
      <c r="Q65" s="83">
        <v>1.2657254521250423E-2</v>
      </c>
      <c r="R65" s="83">
        <v>7.3261957138971129E-2</v>
      </c>
    </row>
    <row r="66" spans="1:18" ht="15" customHeight="1" thickBot="1">
      <c r="A66" s="53" t="s">
        <v>96</v>
      </c>
      <c r="B66" s="173" t="s">
        <v>97</v>
      </c>
      <c r="C66" s="174"/>
      <c r="D66" s="39"/>
      <c r="E66" s="39"/>
      <c r="F66" s="39"/>
      <c r="G66" s="39"/>
      <c r="H66" s="39"/>
      <c r="I66" s="39"/>
      <c r="J66" s="39"/>
      <c r="K66" s="108"/>
      <c r="L66" s="109"/>
      <c r="M66" s="109"/>
      <c r="N66" s="109"/>
      <c r="O66" s="108"/>
      <c r="P66" s="109"/>
      <c r="Q66" s="109"/>
      <c r="R66" s="109"/>
    </row>
    <row r="67" spans="1:18" ht="15" customHeight="1">
      <c r="A67" s="49" t="s">
        <v>98</v>
      </c>
      <c r="B67" s="179" t="s">
        <v>99</v>
      </c>
      <c r="C67" s="179"/>
      <c r="D67" s="37" t="s">
        <v>100</v>
      </c>
      <c r="E67" s="78">
        <v>100000</v>
      </c>
      <c r="F67" s="78">
        <v>85000</v>
      </c>
      <c r="G67" s="78">
        <v>95000</v>
      </c>
      <c r="H67" s="78">
        <v>75000</v>
      </c>
      <c r="I67" s="78">
        <v>90000</v>
      </c>
      <c r="J67" s="78">
        <v>60000</v>
      </c>
      <c r="K67" s="97">
        <v>85000</v>
      </c>
      <c r="L67" s="97">
        <v>60000</v>
      </c>
      <c r="M67" s="97">
        <v>60000</v>
      </c>
      <c r="N67" s="78">
        <v>5000</v>
      </c>
      <c r="O67" s="97">
        <v>60000</v>
      </c>
      <c r="P67" s="97">
        <v>50000</v>
      </c>
      <c r="Q67" s="97">
        <v>50000</v>
      </c>
      <c r="R67" s="78">
        <v>50000</v>
      </c>
    </row>
    <row r="68" spans="1:18" ht="15" customHeight="1">
      <c r="A68" s="50" t="s">
        <v>101</v>
      </c>
      <c r="B68" s="180" t="s">
        <v>102</v>
      </c>
      <c r="C68" s="181"/>
      <c r="D68" s="51" t="s">
        <v>100</v>
      </c>
      <c r="E68" s="80">
        <v>18615000</v>
      </c>
      <c r="F68" s="80">
        <v>18615000</v>
      </c>
      <c r="G68" s="80">
        <v>18615000</v>
      </c>
      <c r="H68" s="80">
        <v>18615000</v>
      </c>
      <c r="I68" s="80">
        <v>18615000</v>
      </c>
      <c r="J68" s="80">
        <v>18615000</v>
      </c>
      <c r="K68" s="101">
        <v>18615000</v>
      </c>
      <c r="L68" s="101">
        <v>18615000</v>
      </c>
      <c r="M68" s="101">
        <v>18615000</v>
      </c>
      <c r="N68" s="124">
        <v>18615000</v>
      </c>
      <c r="O68" s="101">
        <v>18615000</v>
      </c>
      <c r="P68" s="101">
        <v>18615000</v>
      </c>
      <c r="Q68" s="101">
        <v>19661661.57</v>
      </c>
      <c r="R68" s="124">
        <v>19661661.57</v>
      </c>
    </row>
    <row r="69" spans="1:18" ht="15" customHeight="1" thickBot="1">
      <c r="A69" s="52"/>
      <c r="B69" s="182" t="s">
        <v>13</v>
      </c>
      <c r="C69" s="182"/>
      <c r="D69" s="44"/>
      <c r="E69" s="83">
        <f t="shared" ref="E69:F69" si="52">IF(E68=0,0,(E67/E68))</f>
        <v>5.3720118184260009E-3</v>
      </c>
      <c r="F69" s="83">
        <f t="shared" si="52"/>
        <v>4.5662100456621002E-3</v>
      </c>
      <c r="G69" s="83">
        <f t="shared" ref="G69:H69" si="53">IF(G68=0,0,(G67/G68))</f>
        <v>5.1034112275047004E-3</v>
      </c>
      <c r="H69" s="83">
        <f t="shared" si="53"/>
        <v>4.0290088638195E-3</v>
      </c>
      <c r="I69" s="83">
        <f>IF(I68=0,0,(I67/I68))</f>
        <v>4.8348106365834007E-3</v>
      </c>
      <c r="J69" s="83">
        <f>IF(J68=0,0,(J67/J68))</f>
        <v>3.2232070910556002E-3</v>
      </c>
      <c r="K69" s="83">
        <f t="shared" ref="K69" si="54">IF(K68=0,0,(K67/K68))</f>
        <v>4.5662100456621002E-3</v>
      </c>
      <c r="L69" s="83">
        <f>IF(L68=0,0,(L67/L68))</f>
        <v>3.2232070910556002E-3</v>
      </c>
      <c r="M69" s="83">
        <f t="shared" ref="M69" si="55">IF(M68=0,0,(M67/M68))</f>
        <v>3.2232070910556002E-3</v>
      </c>
      <c r="N69" s="83">
        <v>2.6860059092130003E-4</v>
      </c>
      <c r="O69" s="83">
        <v>3.2232070910556002E-3</v>
      </c>
      <c r="P69" s="83">
        <v>2.6860059092130005E-3</v>
      </c>
      <c r="Q69" s="83">
        <v>2.5430200709125519E-3</v>
      </c>
      <c r="R69" s="83">
        <v>2.5430200709125519E-3</v>
      </c>
    </row>
    <row r="70" spans="1:18" ht="15" customHeight="1" thickBot="1">
      <c r="A70" s="30" t="s">
        <v>103</v>
      </c>
      <c r="B70" s="31" t="s">
        <v>104</v>
      </c>
      <c r="C70" s="32"/>
      <c r="D70" s="32"/>
      <c r="E70" s="32"/>
      <c r="F70" s="32"/>
      <c r="G70" s="32"/>
      <c r="H70" s="32"/>
      <c r="I70" s="32"/>
      <c r="J70" s="32"/>
      <c r="K70" s="99"/>
      <c r="L70" s="100"/>
      <c r="M70" s="100"/>
      <c r="N70" s="100"/>
      <c r="O70" s="99"/>
      <c r="P70" s="100"/>
      <c r="Q70" s="100"/>
      <c r="R70" s="100"/>
    </row>
    <row r="71" spans="1:18" ht="15" customHeight="1">
      <c r="A71" s="26" t="s">
        <v>105</v>
      </c>
      <c r="B71" s="175" t="s">
        <v>106</v>
      </c>
      <c r="C71" s="175"/>
      <c r="D71" s="51" t="s">
        <v>10</v>
      </c>
      <c r="E71" s="80">
        <v>240</v>
      </c>
      <c r="F71" s="80">
        <v>229</v>
      </c>
      <c r="G71" s="80">
        <v>239</v>
      </c>
      <c r="H71" s="80">
        <v>212</v>
      </c>
      <c r="I71" s="80">
        <v>238</v>
      </c>
      <c r="J71" s="80">
        <v>212.66973238201655</v>
      </c>
      <c r="K71" s="101">
        <v>237</v>
      </c>
      <c r="L71" s="116">
        <v>201.93741888627264</v>
      </c>
      <c r="M71" s="116">
        <v>201.93741888627272</v>
      </c>
      <c r="N71" s="129">
        <v>206.81575001720083</v>
      </c>
      <c r="O71" s="101">
        <v>201.93741888627261</v>
      </c>
      <c r="P71" s="116">
        <v>208</v>
      </c>
      <c r="Q71" s="116">
        <v>203</v>
      </c>
      <c r="R71" s="129">
        <v>222.61256975230748</v>
      </c>
    </row>
    <row r="72" spans="1:18" ht="15" customHeight="1">
      <c r="A72" s="24" t="s">
        <v>107</v>
      </c>
      <c r="B72" s="171" t="s">
        <v>57</v>
      </c>
      <c r="C72" s="171"/>
      <c r="D72" s="37" t="s">
        <v>10</v>
      </c>
      <c r="E72" s="78">
        <v>52048</v>
      </c>
      <c r="F72" s="78">
        <v>52276</v>
      </c>
      <c r="G72" s="78">
        <v>52248</v>
      </c>
      <c r="H72" s="78">
        <v>52334</v>
      </c>
      <c r="I72" s="78">
        <v>52448</v>
      </c>
      <c r="J72" s="78">
        <v>52461</v>
      </c>
      <c r="K72" s="102">
        <v>52648</v>
      </c>
      <c r="L72" s="102">
        <v>52544</v>
      </c>
      <c r="M72" s="102">
        <f t="shared" ref="M72" si="56">M37</f>
        <v>52644</v>
      </c>
      <c r="N72" s="79">
        <v>52663</v>
      </c>
      <c r="O72" s="102">
        <v>52744</v>
      </c>
      <c r="P72" s="102">
        <v>52779</v>
      </c>
      <c r="Q72" s="102">
        <v>52825</v>
      </c>
      <c r="R72" s="79">
        <v>52867</v>
      </c>
    </row>
    <row r="73" spans="1:18" ht="15" customHeight="1">
      <c r="A73" s="24"/>
      <c r="B73" s="169" t="s">
        <v>13</v>
      </c>
      <c r="C73" s="169"/>
      <c r="D73" s="29"/>
      <c r="E73" s="84">
        <f t="shared" ref="E73:J73" si="57">IF(E72=0,0,(E71/E72))</f>
        <v>4.6111281893636644E-3</v>
      </c>
      <c r="F73" s="84">
        <f t="shared" si="57"/>
        <v>4.3805953018593614E-3</v>
      </c>
      <c r="G73" s="84">
        <f t="shared" si="57"/>
        <v>4.5743377736946868E-3</v>
      </c>
      <c r="H73" s="84">
        <f t="shared" si="57"/>
        <v>4.0509038101425457E-3</v>
      </c>
      <c r="I73" s="84">
        <f t="shared" si="57"/>
        <v>4.5378279438682122E-3</v>
      </c>
      <c r="J73" s="84">
        <f t="shared" si="57"/>
        <v>4.053863486819095E-3</v>
      </c>
      <c r="K73" s="82">
        <f>IF(K72=0,0,(K71/K72))</f>
        <v>4.5015955022033125E-3</v>
      </c>
      <c r="L73" s="82">
        <f>IF(L72=0,0,(L71/L72))</f>
        <v>3.8432060537125579E-3</v>
      </c>
      <c r="M73" s="82">
        <f t="shared" ref="M73" si="58">IF(M72=0,0,(M71/M72))</f>
        <v>3.8359056850974988E-3</v>
      </c>
      <c r="N73" s="82">
        <v>3.9271547389476639E-3</v>
      </c>
      <c r="O73" s="82">
        <v>3.8286329987538416E-3</v>
      </c>
      <c r="P73" s="82">
        <v>3.9409613672104432E-3</v>
      </c>
      <c r="Q73" s="82">
        <v>3.8428774254614293E-3</v>
      </c>
      <c r="R73" s="82">
        <v>4.2108038994515947E-3</v>
      </c>
    </row>
    <row r="74" spans="1:18" ht="15" customHeight="1">
      <c r="A74" s="24" t="s">
        <v>108</v>
      </c>
      <c r="B74" s="176" t="s">
        <v>109</v>
      </c>
      <c r="C74" s="176"/>
      <c r="D74" s="37" t="s">
        <v>10</v>
      </c>
      <c r="E74" s="78">
        <v>16</v>
      </c>
      <c r="F74" s="78">
        <f>11+24</f>
        <v>35</v>
      </c>
      <c r="G74" s="78">
        <v>16</v>
      </c>
      <c r="H74" s="78">
        <v>44</v>
      </c>
      <c r="I74" s="78">
        <v>16</v>
      </c>
      <c r="J74" s="78">
        <f>[4]Sheet1!$H$3+[4]Sheet1!$I$3</f>
        <v>43.406584356021924</v>
      </c>
      <c r="K74" s="102">
        <v>16</v>
      </c>
      <c r="L74" s="102">
        <v>46</v>
      </c>
      <c r="M74" s="102">
        <v>46</v>
      </c>
      <c r="N74" s="79">
        <v>44.170835861045461</v>
      </c>
      <c r="O74" s="102">
        <v>46</v>
      </c>
      <c r="P74" s="102">
        <v>34</v>
      </c>
      <c r="Q74" s="102">
        <v>61</v>
      </c>
      <c r="R74" s="79">
        <v>44.109904152190353</v>
      </c>
    </row>
    <row r="75" spans="1:18" ht="15" customHeight="1">
      <c r="A75" s="24" t="s">
        <v>110</v>
      </c>
      <c r="B75" s="171" t="s">
        <v>91</v>
      </c>
      <c r="C75" s="171"/>
      <c r="D75" s="37" t="s">
        <v>10</v>
      </c>
      <c r="E75" s="78">
        <v>7234</v>
      </c>
      <c r="F75" s="78">
        <v>7157</v>
      </c>
      <c r="G75" s="78">
        <v>7384</v>
      </c>
      <c r="H75" s="78">
        <v>7158</v>
      </c>
      <c r="I75" s="78">
        <v>7534</v>
      </c>
      <c r="J75" s="78">
        <v>7160</v>
      </c>
      <c r="K75" s="102">
        <v>7684</v>
      </c>
      <c r="L75" s="102">
        <v>7164</v>
      </c>
      <c r="M75" s="102">
        <f t="shared" ref="M75" si="59">M61</f>
        <v>7250</v>
      </c>
      <c r="N75" s="79">
        <v>7164</v>
      </c>
      <c r="O75" s="102">
        <v>8394</v>
      </c>
      <c r="P75" s="102">
        <v>7229</v>
      </c>
      <c r="Q75" s="102">
        <v>10000</v>
      </c>
      <c r="R75" s="79">
        <v>9389</v>
      </c>
    </row>
    <row r="76" spans="1:18" ht="15" customHeight="1">
      <c r="A76" s="24"/>
      <c r="B76" s="169" t="s">
        <v>13</v>
      </c>
      <c r="C76" s="169"/>
      <c r="D76" s="29"/>
      <c r="E76" s="84">
        <f t="shared" ref="E76:J76" si="60">IF(E75=0,0,(E74/E75))</f>
        <v>2.211777716339508E-3</v>
      </c>
      <c r="F76" s="84">
        <f t="shared" si="60"/>
        <v>4.8903171719994415E-3</v>
      </c>
      <c r="G76" s="84">
        <f t="shared" si="60"/>
        <v>2.1668472372697724E-3</v>
      </c>
      <c r="H76" s="84">
        <f t="shared" si="60"/>
        <v>6.1469684269348981E-3</v>
      </c>
      <c r="I76" s="84">
        <f t="shared" si="60"/>
        <v>2.123705866737457E-3</v>
      </c>
      <c r="J76" s="84">
        <f t="shared" si="60"/>
        <v>6.0623721167628389E-3</v>
      </c>
      <c r="K76" s="82">
        <f>IF(K75=0,0,(K74/K75))</f>
        <v>2.0822488287350338E-3</v>
      </c>
      <c r="L76" s="82">
        <f>IF(L75=0,0,(L74/L75))</f>
        <v>6.4209938581797875E-3</v>
      </c>
      <c r="M76" s="82">
        <f t="shared" ref="M76" si="61">IF(M75=0,0,(M74/M75))</f>
        <v>6.3448275862068963E-3</v>
      </c>
      <c r="N76" s="82">
        <v>6.165666647270444E-3</v>
      </c>
      <c r="O76" s="82">
        <v>5.4801048367881817E-3</v>
      </c>
      <c r="P76" s="82">
        <v>4.7032784617512795E-3</v>
      </c>
      <c r="Q76" s="82">
        <v>6.1000000000000004E-3</v>
      </c>
      <c r="R76" s="82">
        <v>4.6980407021184742E-3</v>
      </c>
    </row>
    <row r="77" spans="1:18" ht="15" customHeight="1">
      <c r="A77" s="24" t="s">
        <v>111</v>
      </c>
      <c r="B77" s="171" t="s">
        <v>112</v>
      </c>
      <c r="C77" s="171"/>
      <c r="D77" s="37" t="s">
        <v>10</v>
      </c>
      <c r="E77" s="78">
        <v>1</v>
      </c>
      <c r="F77" s="78">
        <v>0</v>
      </c>
      <c r="G77" s="78">
        <v>1</v>
      </c>
      <c r="H77" s="78">
        <v>2</v>
      </c>
      <c r="I77" s="78">
        <v>1</v>
      </c>
      <c r="J77" s="78">
        <v>1</v>
      </c>
      <c r="K77" s="102">
        <v>1</v>
      </c>
      <c r="L77" s="102">
        <v>2</v>
      </c>
      <c r="M77" s="102">
        <v>1</v>
      </c>
      <c r="N77" s="79">
        <v>1</v>
      </c>
      <c r="O77" s="102">
        <v>1</v>
      </c>
      <c r="P77" s="102">
        <v>3</v>
      </c>
      <c r="Q77" s="102">
        <v>1</v>
      </c>
      <c r="R77" s="79">
        <v>1</v>
      </c>
    </row>
    <row r="78" spans="1:18" ht="15" customHeight="1">
      <c r="A78" s="24" t="s">
        <v>113</v>
      </c>
      <c r="B78" s="171" t="s">
        <v>114</v>
      </c>
      <c r="C78" s="171"/>
      <c r="D78" s="37" t="s">
        <v>10</v>
      </c>
      <c r="E78" s="78">
        <v>256</v>
      </c>
      <c r="F78" s="78">
        <f>F74+F71</f>
        <v>264</v>
      </c>
      <c r="G78" s="78">
        <v>255</v>
      </c>
      <c r="H78" s="78">
        <v>256</v>
      </c>
      <c r="I78" s="78">
        <v>254</v>
      </c>
      <c r="J78" s="78">
        <v>256.07631673803849</v>
      </c>
      <c r="K78" s="102">
        <v>253</v>
      </c>
      <c r="L78" s="102">
        <v>247.93741888627264</v>
      </c>
      <c r="M78" s="102">
        <f t="shared" ref="M78" si="62">M71+M74</f>
        <v>247.93741888627272</v>
      </c>
      <c r="N78" s="79">
        <v>250.98658587824627</v>
      </c>
      <c r="O78" s="102">
        <v>247.93741888627261</v>
      </c>
      <c r="P78" s="102">
        <v>242</v>
      </c>
      <c r="Q78" s="102">
        <v>264</v>
      </c>
      <c r="R78" s="79">
        <v>266.72247390449786</v>
      </c>
    </row>
    <row r="79" spans="1:18" ht="15" customHeight="1">
      <c r="A79" s="24"/>
      <c r="B79" s="169" t="s">
        <v>13</v>
      </c>
      <c r="C79" s="169"/>
      <c r="D79" s="29"/>
      <c r="E79" s="84">
        <f t="shared" ref="E79:F79" si="63">IF(E78=0,0,(E77/E78))</f>
        <v>3.90625E-3</v>
      </c>
      <c r="F79" s="84">
        <f t="shared" si="63"/>
        <v>0</v>
      </c>
      <c r="G79" s="84">
        <f t="shared" ref="G79" si="64">IF(G78=0,0,(G77/G78))</f>
        <v>3.9215686274509803E-3</v>
      </c>
      <c r="H79" s="84">
        <f>IF(H78=0,0,(H77/H78))</f>
        <v>7.8125E-3</v>
      </c>
      <c r="I79" s="84">
        <f>IF(I78=0,0,(I77/I78))</f>
        <v>3.937007874015748E-3</v>
      </c>
      <c r="J79" s="84">
        <f>IF(J78=0,0,(J77/J78))</f>
        <v>3.9050858460408979E-3</v>
      </c>
      <c r="K79" s="82">
        <f t="shared" ref="K79" si="65">IF(K78=0,0,(K77/K78))</f>
        <v>3.952569169960474E-3</v>
      </c>
      <c r="L79" s="82">
        <f>IF(L78=0,0,(L77/L78))</f>
        <v>8.0665516684973945E-3</v>
      </c>
      <c r="M79" s="82">
        <f t="shared" ref="M79" si="66">IF(M78=0,0,(M77/M78))</f>
        <v>4.0332758342486955E-3</v>
      </c>
      <c r="N79" s="82">
        <v>3.9842766755873579E-3</v>
      </c>
      <c r="O79" s="82">
        <v>4.0332758342486981E-3</v>
      </c>
      <c r="P79" s="82">
        <v>1.2396694214876033E-2</v>
      </c>
      <c r="Q79" s="82">
        <v>3.787878787878788E-3</v>
      </c>
      <c r="R79" s="82">
        <v>3.7492153749220927E-3</v>
      </c>
    </row>
    <row r="80" spans="1:18" ht="15" customHeight="1">
      <c r="A80" s="34" t="s">
        <v>115</v>
      </c>
      <c r="B80" s="148" t="s">
        <v>116</v>
      </c>
      <c r="C80" s="148"/>
      <c r="D80" s="56" t="s">
        <v>10</v>
      </c>
      <c r="E80" s="81">
        <v>130</v>
      </c>
      <c r="F80" s="81">
        <v>98</v>
      </c>
      <c r="G80" s="81">
        <v>145</v>
      </c>
      <c r="H80" s="81">
        <v>110</v>
      </c>
      <c r="I80" s="81">
        <v>160</v>
      </c>
      <c r="J80" s="81">
        <v>113</v>
      </c>
      <c r="K80" s="97">
        <v>176</v>
      </c>
      <c r="L80" s="97">
        <v>115</v>
      </c>
      <c r="M80" s="97">
        <v>117</v>
      </c>
      <c r="N80" s="78">
        <v>116</v>
      </c>
      <c r="O80" s="97">
        <v>118</v>
      </c>
      <c r="P80" s="97">
        <v>116</v>
      </c>
      <c r="Q80" s="97">
        <v>117</v>
      </c>
      <c r="R80" s="78">
        <v>119</v>
      </c>
    </row>
    <row r="81" spans="1:18" ht="15" customHeight="1">
      <c r="A81" s="34" t="s">
        <v>117</v>
      </c>
      <c r="B81" s="189" t="s">
        <v>118</v>
      </c>
      <c r="C81" s="189"/>
      <c r="D81" s="25" t="s">
        <v>10</v>
      </c>
      <c r="E81" s="76">
        <v>320</v>
      </c>
      <c r="F81" s="76">
        <v>211</v>
      </c>
      <c r="G81" s="76">
        <v>320</v>
      </c>
      <c r="H81" s="76">
        <v>211</v>
      </c>
      <c r="I81" s="76">
        <v>320</v>
      </c>
      <c r="J81" s="76">
        <v>211</v>
      </c>
      <c r="K81" s="97">
        <v>320</v>
      </c>
      <c r="L81" s="97">
        <v>211</v>
      </c>
      <c r="M81" s="97">
        <v>211</v>
      </c>
      <c r="N81" s="78">
        <v>212</v>
      </c>
      <c r="O81" s="97">
        <v>211</v>
      </c>
      <c r="P81" s="97">
        <v>212</v>
      </c>
      <c r="Q81" s="97">
        <v>215</v>
      </c>
      <c r="R81" s="78">
        <v>212</v>
      </c>
    </row>
    <row r="82" spans="1:18" ht="15" customHeight="1">
      <c r="A82" s="24"/>
      <c r="B82" s="169" t="s">
        <v>13</v>
      </c>
      <c r="C82" s="169"/>
      <c r="D82" s="29"/>
      <c r="E82" s="84">
        <f t="shared" ref="E82:J82" si="67">IF(E81=0,0,(E80/E81))</f>
        <v>0.40625</v>
      </c>
      <c r="F82" s="84">
        <f t="shared" si="67"/>
        <v>0.46445497630331756</v>
      </c>
      <c r="G82" s="84">
        <f t="shared" si="67"/>
        <v>0.453125</v>
      </c>
      <c r="H82" s="84">
        <f t="shared" si="67"/>
        <v>0.52132701421800953</v>
      </c>
      <c r="I82" s="84">
        <f t="shared" si="67"/>
        <v>0.5</v>
      </c>
      <c r="J82" s="84">
        <f t="shared" si="67"/>
        <v>0.53554502369668244</v>
      </c>
      <c r="K82" s="82">
        <f>IF(K81=0,0,(K80/K81))</f>
        <v>0.55000000000000004</v>
      </c>
      <c r="L82" s="82">
        <f>IF(L81=0,0,(L80/L81))</f>
        <v>0.54502369668246442</v>
      </c>
      <c r="M82" s="82">
        <f t="shared" ref="M82" si="68">IF(M81=0,0,(M80/M81))</f>
        <v>0.5545023696682464</v>
      </c>
      <c r="N82" s="82">
        <v>0.54716981132075471</v>
      </c>
      <c r="O82" s="82">
        <v>0.55924170616113744</v>
      </c>
      <c r="P82" s="82">
        <v>0.54716981132075471</v>
      </c>
      <c r="Q82" s="82">
        <v>0.54418604651162794</v>
      </c>
      <c r="R82" s="82">
        <v>0.56132075471698117</v>
      </c>
    </row>
    <row r="83" spans="1:18" ht="15" customHeight="1">
      <c r="A83" s="24" t="s">
        <v>119</v>
      </c>
      <c r="B83" s="176" t="s">
        <v>120</v>
      </c>
      <c r="C83" s="188"/>
      <c r="D83" s="37" t="s">
        <v>10</v>
      </c>
      <c r="E83" s="78">
        <v>98</v>
      </c>
      <c r="F83" s="78">
        <v>83</v>
      </c>
      <c r="G83" s="78">
        <v>103</v>
      </c>
      <c r="H83" s="78">
        <v>86</v>
      </c>
      <c r="I83" s="78">
        <v>103</v>
      </c>
      <c r="J83" s="78">
        <v>86</v>
      </c>
      <c r="K83" s="102">
        <v>103</v>
      </c>
      <c r="L83" s="102">
        <v>86</v>
      </c>
      <c r="M83" s="102">
        <v>86</v>
      </c>
      <c r="N83" s="79">
        <v>86</v>
      </c>
      <c r="O83" s="102">
        <v>86</v>
      </c>
      <c r="P83" s="102">
        <v>86</v>
      </c>
      <c r="Q83" s="102">
        <v>86</v>
      </c>
      <c r="R83" s="79">
        <v>84</v>
      </c>
    </row>
    <row r="84" spans="1:18" ht="15" customHeight="1">
      <c r="A84" s="24" t="s">
        <v>121</v>
      </c>
      <c r="B84" s="176" t="s">
        <v>122</v>
      </c>
      <c r="C84" s="188"/>
      <c r="D84" s="37" t="s">
        <v>10</v>
      </c>
      <c r="E84" s="78">
        <v>101</v>
      </c>
      <c r="F84" s="78">
        <v>87</v>
      </c>
      <c r="G84" s="78">
        <v>103</v>
      </c>
      <c r="H84" s="78">
        <v>87</v>
      </c>
      <c r="I84" s="78">
        <v>103</v>
      </c>
      <c r="J84" s="78">
        <v>87</v>
      </c>
      <c r="K84" s="102">
        <v>103</v>
      </c>
      <c r="L84" s="102">
        <v>87</v>
      </c>
      <c r="M84" s="102">
        <v>87</v>
      </c>
      <c r="N84" s="79">
        <v>87</v>
      </c>
      <c r="O84" s="102">
        <v>87</v>
      </c>
      <c r="P84" s="102">
        <v>87</v>
      </c>
      <c r="Q84" s="102">
        <v>87</v>
      </c>
      <c r="R84" s="79">
        <v>85</v>
      </c>
    </row>
    <row r="85" spans="1:18" ht="15" customHeight="1">
      <c r="A85" s="24"/>
      <c r="B85" s="169" t="s">
        <v>13</v>
      </c>
      <c r="C85" s="169"/>
      <c r="D85" s="57"/>
      <c r="E85" s="110">
        <f t="shared" ref="E85:J85" si="69">IF(E84=0,0,(E83/E84))</f>
        <v>0.97029702970297027</v>
      </c>
      <c r="F85" s="110">
        <f t="shared" si="69"/>
        <v>0.95402298850574707</v>
      </c>
      <c r="G85" s="110">
        <f t="shared" si="69"/>
        <v>1</v>
      </c>
      <c r="H85" s="110">
        <f t="shared" si="69"/>
        <v>0.9885057471264368</v>
      </c>
      <c r="I85" s="110">
        <f t="shared" si="69"/>
        <v>1</v>
      </c>
      <c r="J85" s="110">
        <f t="shared" si="69"/>
        <v>0.9885057471264368</v>
      </c>
      <c r="K85" s="82">
        <f>IF(K84=0,0,(K83/K84))</f>
        <v>1</v>
      </c>
      <c r="L85" s="82">
        <f>IF(L84=0,0,(L83/L84))</f>
        <v>0.9885057471264368</v>
      </c>
      <c r="M85" s="82">
        <f t="shared" ref="M85" si="70">IF(M84=0,0,(M83/M84))</f>
        <v>0.9885057471264368</v>
      </c>
      <c r="N85" s="82">
        <v>0.9885057471264368</v>
      </c>
      <c r="O85" s="82">
        <v>0.9885057471264368</v>
      </c>
      <c r="P85" s="82">
        <v>0.9885057471264368</v>
      </c>
      <c r="Q85" s="82">
        <v>0.9885057471264368</v>
      </c>
      <c r="R85" s="82">
        <v>0.9882352941176471</v>
      </c>
    </row>
    <row r="86" spans="1:18" ht="15" customHeight="1">
      <c r="A86" s="24" t="s">
        <v>123</v>
      </c>
      <c r="B86" s="176" t="s">
        <v>124</v>
      </c>
      <c r="C86" s="188"/>
      <c r="D86" s="37" t="s">
        <v>10</v>
      </c>
      <c r="E86" s="78">
        <v>52360</v>
      </c>
      <c r="F86" s="78">
        <v>53182</v>
      </c>
      <c r="G86" s="78">
        <v>52560</v>
      </c>
      <c r="H86" s="78">
        <v>53234</v>
      </c>
      <c r="I86" s="78">
        <v>52760</v>
      </c>
      <c r="J86" s="78">
        <v>53361</v>
      </c>
      <c r="K86" s="102">
        <v>52960</v>
      </c>
      <c r="L86" s="102">
        <v>53444</v>
      </c>
      <c r="M86" s="102">
        <v>53524</v>
      </c>
      <c r="N86" s="79">
        <v>53019</v>
      </c>
      <c r="O86" s="102">
        <v>53604</v>
      </c>
      <c r="P86" s="102">
        <v>53183</v>
      </c>
      <c r="Q86" s="102">
        <v>53200</v>
      </c>
      <c r="R86" s="79">
        <v>53352</v>
      </c>
    </row>
    <row r="87" spans="1:18" ht="15" customHeight="1">
      <c r="A87" s="24" t="s">
        <v>125</v>
      </c>
      <c r="B87" s="176" t="s">
        <v>126</v>
      </c>
      <c r="C87" s="188"/>
      <c r="D87" s="37" t="s">
        <v>10</v>
      </c>
      <c r="E87" s="78">
        <v>52048</v>
      </c>
      <c r="F87" s="78">
        <v>52276</v>
      </c>
      <c r="G87" s="78">
        <v>52248</v>
      </c>
      <c r="H87" s="78">
        <v>53422</v>
      </c>
      <c r="I87" s="78">
        <v>52448</v>
      </c>
      <c r="J87" s="78">
        <v>52461</v>
      </c>
      <c r="K87" s="102">
        <v>52648</v>
      </c>
      <c r="L87" s="102">
        <v>52544</v>
      </c>
      <c r="M87" s="102">
        <f t="shared" ref="M87" si="71">M37</f>
        <v>52644</v>
      </c>
      <c r="N87" s="79">
        <v>52663</v>
      </c>
      <c r="O87" s="102">
        <v>52744</v>
      </c>
      <c r="P87" s="102">
        <v>52779</v>
      </c>
      <c r="Q87" s="102">
        <v>52825</v>
      </c>
      <c r="R87" s="79">
        <v>52867</v>
      </c>
    </row>
    <row r="88" spans="1:18" ht="15" customHeight="1">
      <c r="A88" s="24"/>
      <c r="B88" s="169" t="s">
        <v>13</v>
      </c>
      <c r="C88" s="169"/>
      <c r="D88" s="57"/>
      <c r="E88" s="84">
        <f t="shared" ref="E88:J88" si="72">IF(E87=0,0,(E86/E87))</f>
        <v>1.0059944666461729</v>
      </c>
      <c r="F88" s="84">
        <f t="shared" si="72"/>
        <v>1.0173310888361773</v>
      </c>
      <c r="G88" s="84">
        <f t="shared" si="72"/>
        <v>1.0059715204409738</v>
      </c>
      <c r="H88" s="84">
        <f t="shared" si="72"/>
        <v>0.99648085058590097</v>
      </c>
      <c r="I88" s="84">
        <f t="shared" si="72"/>
        <v>1.0059487492373398</v>
      </c>
      <c r="J88" s="84">
        <f t="shared" si="72"/>
        <v>1.0171556013038257</v>
      </c>
      <c r="K88" s="82">
        <f>IF(K87=0,0,(K86/K87))</f>
        <v>1.0059261510408752</v>
      </c>
      <c r="L88" s="82">
        <f>IF(L87=0,0,(L86/L87))</f>
        <v>1.0171285018270402</v>
      </c>
      <c r="M88" s="82">
        <f t="shared" ref="M88" si="73">IF(M87=0,0,(M86/M87))</f>
        <v>1.0167160550110175</v>
      </c>
      <c r="N88" s="82">
        <v>1.0067599643013121</v>
      </c>
      <c r="O88" s="82">
        <v>1.0163051721522827</v>
      </c>
      <c r="P88" s="82">
        <v>1.0076545595786204</v>
      </c>
      <c r="Q88" s="82">
        <v>1.0070989115002367</v>
      </c>
      <c r="R88" s="82">
        <v>1.0091739648552027</v>
      </c>
    </row>
    <row r="89" spans="1:18" ht="15" customHeight="1">
      <c r="A89" s="24" t="s">
        <v>127</v>
      </c>
      <c r="B89" s="176" t="s">
        <v>128</v>
      </c>
      <c r="C89" s="188"/>
      <c r="D89" s="37" t="s">
        <v>10</v>
      </c>
      <c r="E89" s="78">
        <v>13180</v>
      </c>
      <c r="F89" s="78">
        <v>4920</v>
      </c>
      <c r="G89" s="78">
        <v>13210</v>
      </c>
      <c r="H89" s="78">
        <v>4885</v>
      </c>
      <c r="I89" s="78">
        <v>13220</v>
      </c>
      <c r="J89" s="78">
        <v>5864</v>
      </c>
      <c r="K89" s="102">
        <v>10230</v>
      </c>
      <c r="L89" s="102">
        <v>4247</v>
      </c>
      <c r="M89" s="102">
        <v>7866</v>
      </c>
      <c r="N89" s="79">
        <v>3396</v>
      </c>
      <c r="O89" s="102">
        <v>11614</v>
      </c>
      <c r="P89" s="102">
        <v>3091</v>
      </c>
      <c r="Q89" s="102">
        <v>8120</v>
      </c>
      <c r="R89" s="79">
        <v>4770</v>
      </c>
    </row>
    <row r="90" spans="1:18" ht="15" customHeight="1">
      <c r="A90" s="24" t="s">
        <v>129</v>
      </c>
      <c r="B90" s="176" t="s">
        <v>130</v>
      </c>
      <c r="C90" s="188"/>
      <c r="D90" s="37" t="s">
        <v>10</v>
      </c>
      <c r="E90" s="78">
        <v>52650</v>
      </c>
      <c r="F90" s="78">
        <f>F86+F80+74</f>
        <v>53354</v>
      </c>
      <c r="G90" s="78">
        <v>52867</v>
      </c>
      <c r="H90" s="78">
        <v>53422</v>
      </c>
      <c r="I90" s="78">
        <v>53082</v>
      </c>
      <c r="J90" s="78">
        <f>J86+191-3</f>
        <v>53549</v>
      </c>
      <c r="K90" s="102">
        <v>53298</v>
      </c>
      <c r="L90" s="102">
        <v>53636</v>
      </c>
      <c r="M90" s="102">
        <v>53714</v>
      </c>
      <c r="N90" s="79">
        <v>53212</v>
      </c>
      <c r="O90" s="102">
        <v>53799</v>
      </c>
      <c r="P90" s="102">
        <v>53299</v>
      </c>
      <c r="Q90" s="102">
        <v>53317</v>
      </c>
      <c r="R90" s="79">
        <v>53471</v>
      </c>
    </row>
    <row r="91" spans="1:18" ht="15" customHeight="1">
      <c r="A91" s="24"/>
      <c r="B91" s="169" t="s">
        <v>13</v>
      </c>
      <c r="C91" s="169"/>
      <c r="D91" s="57"/>
      <c r="E91" s="84">
        <f t="shared" ref="E91:J91" si="74">IF(E90=0,0,(E89/E90))</f>
        <v>0.25033238366571697</v>
      </c>
      <c r="F91" s="84">
        <f t="shared" si="74"/>
        <v>9.2214266971548525E-2</v>
      </c>
      <c r="G91" s="84">
        <f t="shared" si="74"/>
        <v>0.24987232110768531</v>
      </c>
      <c r="H91" s="84">
        <f t="shared" si="74"/>
        <v>9.1441728126988878E-2</v>
      </c>
      <c r="I91" s="84">
        <f t="shared" si="74"/>
        <v>0.24904864172412494</v>
      </c>
      <c r="J91" s="84">
        <f t="shared" si="74"/>
        <v>0.10950718033950214</v>
      </c>
      <c r="K91" s="82">
        <f>IF(K90=0,0,(K89/K90))</f>
        <v>0.1919396600247664</v>
      </c>
      <c r="L91" s="82">
        <f>IF(L90=0,0,(L89/L90))</f>
        <v>7.9181892758594968E-2</v>
      </c>
      <c r="M91" s="82">
        <f t="shared" ref="M91" si="75">IF(M90=0,0,(M89/M90))</f>
        <v>0.14644226830993781</v>
      </c>
      <c r="N91" s="82">
        <v>6.3820190934375701E-2</v>
      </c>
      <c r="O91" s="82">
        <v>0.21587761854309559</v>
      </c>
      <c r="P91" s="82">
        <v>5.7993583369293986E-2</v>
      </c>
      <c r="Q91" s="82">
        <v>0.15229664084625916</v>
      </c>
      <c r="R91" s="82">
        <v>8.9207233827682295E-2</v>
      </c>
    </row>
    <row r="92" spans="1:18" ht="15" customHeight="1">
      <c r="A92" s="24" t="s">
        <v>131</v>
      </c>
      <c r="B92" s="176" t="s">
        <v>132</v>
      </c>
      <c r="C92" s="176"/>
      <c r="D92" s="37" t="s">
        <v>10</v>
      </c>
      <c r="E92" s="78">
        <v>80</v>
      </c>
      <c r="F92" s="78">
        <v>82</v>
      </c>
      <c r="G92" s="78">
        <v>80</v>
      </c>
      <c r="H92" s="78">
        <v>82</v>
      </c>
      <c r="I92" s="78">
        <v>80</v>
      </c>
      <c r="J92" s="78">
        <v>58</v>
      </c>
      <c r="K92" s="102">
        <v>100</v>
      </c>
      <c r="L92" s="102">
        <v>114</v>
      </c>
      <c r="M92" s="102">
        <v>85</v>
      </c>
      <c r="N92" s="79">
        <v>93</v>
      </c>
      <c r="O92" s="102">
        <v>85</v>
      </c>
      <c r="P92" s="102">
        <v>145</v>
      </c>
      <c r="Q92" s="102">
        <v>75</v>
      </c>
      <c r="R92" s="79">
        <v>145</v>
      </c>
    </row>
    <row r="93" spans="1:18" ht="15" customHeight="1">
      <c r="A93" s="24" t="s">
        <v>133</v>
      </c>
      <c r="B93" s="171" t="s">
        <v>114</v>
      </c>
      <c r="C93" s="171"/>
      <c r="D93" s="37" t="s">
        <v>10</v>
      </c>
      <c r="E93" s="78">
        <v>256</v>
      </c>
      <c r="F93" s="78">
        <f>F78</f>
        <v>264</v>
      </c>
      <c r="G93" s="78">
        <v>255</v>
      </c>
      <c r="H93" s="78">
        <v>256</v>
      </c>
      <c r="I93" s="78">
        <v>254</v>
      </c>
      <c r="J93" s="78">
        <v>256.07631673803849</v>
      </c>
      <c r="K93" s="102">
        <v>253</v>
      </c>
      <c r="L93" s="102">
        <v>247.93741888627264</v>
      </c>
      <c r="M93" s="102">
        <f t="shared" ref="M93" si="76">M78</f>
        <v>247.93741888627272</v>
      </c>
      <c r="N93" s="79">
        <v>250.98658587824627</v>
      </c>
      <c r="O93" s="102">
        <v>247.93741888627261</v>
      </c>
      <c r="P93" s="102">
        <v>242</v>
      </c>
      <c r="Q93" s="102">
        <v>264</v>
      </c>
      <c r="R93" s="79">
        <v>266.72247390449786</v>
      </c>
    </row>
    <row r="94" spans="1:18" ht="15" customHeight="1">
      <c r="A94" s="24"/>
      <c r="B94" s="169" t="s">
        <v>13</v>
      </c>
      <c r="C94" s="169"/>
      <c r="D94" s="58"/>
      <c r="E94" s="84">
        <f>IF(E93=0,0,(E92/E93))</f>
        <v>0.3125</v>
      </c>
      <c r="F94" s="84">
        <f>IF(F93=0,0,(F92/F93))</f>
        <v>0.31060606060606061</v>
      </c>
      <c r="G94" s="84">
        <f t="shared" ref="G94" si="77">IF(G93=0,0,(G92/G93))</f>
        <v>0.31372549019607843</v>
      </c>
      <c r="H94" s="84">
        <f>IF(H93=0,0,(H92/H93))</f>
        <v>0.3203125</v>
      </c>
      <c r="I94" s="84">
        <f>IF(I93=0,0,(I92/I93))</f>
        <v>0.31496062992125984</v>
      </c>
      <c r="J94" s="84">
        <f>IF(J93=0,0,(J92/J93))</f>
        <v>0.22649497907037208</v>
      </c>
      <c r="K94" s="82">
        <f t="shared" ref="K94" si="78">IF(K93=0,0,(K92/K93))</f>
        <v>0.39525691699604742</v>
      </c>
      <c r="L94" s="82">
        <f>IF(L93=0,0,(L92/L93))</f>
        <v>0.45979344510435149</v>
      </c>
      <c r="M94" s="82">
        <f t="shared" ref="M94" si="79">IF(M93=0,0,(M92/M93))</f>
        <v>0.34282844591113915</v>
      </c>
      <c r="N94" s="82">
        <v>0.37053773082962427</v>
      </c>
      <c r="O94" s="82">
        <v>0.34282844591113931</v>
      </c>
      <c r="P94" s="82">
        <v>0.59917355371900827</v>
      </c>
      <c r="Q94" s="82">
        <v>0.28409090909090912</v>
      </c>
      <c r="R94" s="82">
        <v>0.54363622936370337</v>
      </c>
    </row>
    <row r="95" spans="1:18" ht="15" customHeight="1">
      <c r="A95" s="24" t="s">
        <v>134</v>
      </c>
      <c r="B95" s="176" t="s">
        <v>135</v>
      </c>
      <c r="C95" s="188"/>
      <c r="D95" s="37" t="s">
        <v>10</v>
      </c>
      <c r="E95" s="78">
        <v>84</v>
      </c>
      <c r="F95" s="78">
        <v>83</v>
      </c>
      <c r="G95" s="78">
        <v>82</v>
      </c>
      <c r="H95" s="78">
        <v>83</v>
      </c>
      <c r="I95" s="78">
        <v>82</v>
      </c>
      <c r="J95" s="78">
        <v>86</v>
      </c>
      <c r="K95" s="102">
        <v>82</v>
      </c>
      <c r="L95" s="102">
        <v>88</v>
      </c>
      <c r="M95" s="102">
        <v>83</v>
      </c>
      <c r="N95" s="79">
        <v>88</v>
      </c>
      <c r="O95" s="102">
        <v>88</v>
      </c>
      <c r="P95" s="102">
        <v>88</v>
      </c>
      <c r="Q95" s="102">
        <v>90</v>
      </c>
      <c r="R95" s="79">
        <v>87</v>
      </c>
    </row>
    <row r="96" spans="1:18" ht="15" customHeight="1">
      <c r="A96" s="24" t="s">
        <v>136</v>
      </c>
      <c r="B96" s="176" t="s">
        <v>137</v>
      </c>
      <c r="C96" s="188"/>
      <c r="D96" s="37" t="s">
        <v>10</v>
      </c>
      <c r="E96" s="78">
        <v>84</v>
      </c>
      <c r="F96" s="78">
        <v>83</v>
      </c>
      <c r="G96" s="78">
        <v>82</v>
      </c>
      <c r="H96" s="78">
        <v>83</v>
      </c>
      <c r="I96" s="78">
        <v>82</v>
      </c>
      <c r="J96" s="78">
        <v>86</v>
      </c>
      <c r="K96" s="102">
        <v>82</v>
      </c>
      <c r="L96" s="102">
        <v>88</v>
      </c>
      <c r="M96" s="102">
        <v>83</v>
      </c>
      <c r="N96" s="79">
        <v>88</v>
      </c>
      <c r="O96" s="102">
        <v>88</v>
      </c>
      <c r="P96" s="102">
        <v>88</v>
      </c>
      <c r="Q96" s="102">
        <v>90</v>
      </c>
      <c r="R96" s="79">
        <v>87</v>
      </c>
    </row>
    <row r="97" spans="1:18" ht="15" customHeight="1">
      <c r="A97" s="24"/>
      <c r="B97" s="169" t="s">
        <v>13</v>
      </c>
      <c r="C97" s="169"/>
      <c r="D97" s="57"/>
      <c r="E97" s="84">
        <f>IF(E96=0,0,(E95/E96))</f>
        <v>1</v>
      </c>
      <c r="F97" s="84">
        <f>IF(F96=0,0,(F95/F96))</f>
        <v>1</v>
      </c>
      <c r="G97" s="84">
        <f t="shared" ref="G97" si="80">IF(G96=0,0,(G95/G96))</f>
        <v>1</v>
      </c>
      <c r="H97" s="84">
        <f>IF(H96=0,0,(H95/H96))</f>
        <v>1</v>
      </c>
      <c r="I97" s="84">
        <f>IF(I96=0,0,(I95/I96))</f>
        <v>1</v>
      </c>
      <c r="J97" s="84">
        <f>IF(J96=0,0,(J95/J96))</f>
        <v>1</v>
      </c>
      <c r="K97" s="84">
        <f t="shared" ref="K97" si="81">IF(K96=0,0,(K95/K96))</f>
        <v>1</v>
      </c>
      <c r="L97" s="84">
        <f>IF(L96=0,0,(L95/L96))</f>
        <v>1</v>
      </c>
      <c r="M97" s="84">
        <f t="shared" ref="M97" si="82">IF(M96=0,0,(M95/M96))</f>
        <v>1</v>
      </c>
      <c r="N97" s="82">
        <v>1</v>
      </c>
      <c r="O97" s="84">
        <v>1</v>
      </c>
      <c r="P97" s="84">
        <v>1</v>
      </c>
      <c r="Q97" s="84">
        <v>1</v>
      </c>
      <c r="R97" s="82">
        <v>1</v>
      </c>
    </row>
    <row r="98" spans="1:18" ht="15" customHeight="1">
      <c r="A98" s="24" t="s">
        <v>138</v>
      </c>
      <c r="B98" s="176" t="s">
        <v>139</v>
      </c>
      <c r="C98" s="188"/>
      <c r="D98" s="37" t="s">
        <v>10</v>
      </c>
      <c r="E98" s="78">
        <v>1</v>
      </c>
      <c r="F98" s="78">
        <v>0</v>
      </c>
      <c r="G98" s="78">
        <v>1</v>
      </c>
      <c r="H98" s="78">
        <v>0</v>
      </c>
      <c r="I98" s="78">
        <v>1</v>
      </c>
      <c r="J98" s="78">
        <v>1</v>
      </c>
      <c r="K98" s="102">
        <v>1</v>
      </c>
      <c r="L98" s="102">
        <v>0</v>
      </c>
      <c r="M98" s="102">
        <v>0</v>
      </c>
      <c r="N98" s="79">
        <v>0</v>
      </c>
      <c r="O98" s="102">
        <v>0</v>
      </c>
      <c r="P98" s="102">
        <v>0</v>
      </c>
      <c r="Q98" s="102">
        <v>0</v>
      </c>
      <c r="R98" s="79">
        <v>0</v>
      </c>
    </row>
    <row r="99" spans="1:18" ht="15" customHeight="1">
      <c r="A99" s="24" t="s">
        <v>140</v>
      </c>
      <c r="B99" s="176" t="s">
        <v>141</v>
      </c>
      <c r="C99" s="188"/>
      <c r="D99" s="37" t="s">
        <v>10</v>
      </c>
      <c r="E99" s="78">
        <v>1</v>
      </c>
      <c r="F99" s="78">
        <v>1</v>
      </c>
      <c r="G99" s="78">
        <v>1</v>
      </c>
      <c r="H99" s="78">
        <v>1</v>
      </c>
      <c r="I99" s="78">
        <v>1</v>
      </c>
      <c r="J99" s="78">
        <v>1</v>
      </c>
      <c r="K99" s="102">
        <v>1</v>
      </c>
      <c r="L99" s="102">
        <v>1</v>
      </c>
      <c r="M99" s="102">
        <v>1</v>
      </c>
      <c r="N99" s="79">
        <v>1</v>
      </c>
      <c r="O99" s="102">
        <v>1</v>
      </c>
      <c r="P99" s="102">
        <v>1</v>
      </c>
      <c r="Q99" s="102">
        <v>1</v>
      </c>
      <c r="R99" s="79">
        <v>1</v>
      </c>
    </row>
    <row r="100" spans="1:18" ht="15" customHeight="1">
      <c r="A100" s="24"/>
      <c r="B100" s="169" t="s">
        <v>13</v>
      </c>
      <c r="C100" s="169"/>
      <c r="D100" s="57"/>
      <c r="E100" s="84">
        <f>IF(E99=0,0,(E98/E99))</f>
        <v>1</v>
      </c>
      <c r="F100" s="84">
        <f>IF(F99=0,0,(F98/F99))</f>
        <v>0</v>
      </c>
      <c r="G100" s="84">
        <f t="shared" ref="G100" si="83">IF(G99=0,0,(G98/G99))</f>
        <v>1</v>
      </c>
      <c r="H100" s="84">
        <f>IF(H99=0,0,(H98/H99))</f>
        <v>0</v>
      </c>
      <c r="I100" s="84">
        <f>IF(I99=0,0,(I98/I99))</f>
        <v>1</v>
      </c>
      <c r="J100" s="84">
        <f>IF(J99=0,0,(J98/J99))</f>
        <v>1</v>
      </c>
      <c r="K100" s="82">
        <f t="shared" ref="K100" si="84">IF(K99=0,0,(K98/K99))</f>
        <v>1</v>
      </c>
      <c r="L100" s="82">
        <f>IF(L99=0,0,(L98/L99))</f>
        <v>0</v>
      </c>
      <c r="M100" s="82">
        <f t="shared" ref="M100" si="85">IF(M99=0,0,(M98/M99))</f>
        <v>0</v>
      </c>
      <c r="N100" s="82">
        <v>0</v>
      </c>
      <c r="O100" s="82">
        <v>0</v>
      </c>
      <c r="P100" s="82">
        <v>0</v>
      </c>
      <c r="Q100" s="82">
        <v>0</v>
      </c>
      <c r="R100" s="82">
        <v>0</v>
      </c>
    </row>
    <row r="101" spans="1:18" ht="15" customHeight="1">
      <c r="A101" s="24" t="s">
        <v>142</v>
      </c>
      <c r="B101" s="176" t="s">
        <v>143</v>
      </c>
      <c r="C101" s="188"/>
      <c r="D101" s="37" t="s">
        <v>10</v>
      </c>
      <c r="E101" s="78">
        <v>200</v>
      </c>
      <c r="F101" s="78">
        <v>185</v>
      </c>
      <c r="G101" s="78">
        <v>250</v>
      </c>
      <c r="H101" s="78">
        <v>220</v>
      </c>
      <c r="I101" s="78">
        <v>300</v>
      </c>
      <c r="J101" s="78">
        <v>260</v>
      </c>
      <c r="K101" s="102">
        <v>350</v>
      </c>
      <c r="L101" s="102">
        <v>260</v>
      </c>
      <c r="M101" s="102">
        <v>285</v>
      </c>
      <c r="N101" s="79">
        <v>260</v>
      </c>
      <c r="O101" s="102">
        <v>300</v>
      </c>
      <c r="P101" s="102">
        <v>260</v>
      </c>
      <c r="Q101" s="102">
        <v>14</v>
      </c>
      <c r="R101" s="79">
        <v>18</v>
      </c>
    </row>
    <row r="102" spans="1:18" ht="15" customHeight="1">
      <c r="A102" s="24" t="s">
        <v>144</v>
      </c>
      <c r="B102" s="176" t="s">
        <v>145</v>
      </c>
      <c r="C102" s="188"/>
      <c r="D102" s="37" t="s">
        <v>10</v>
      </c>
      <c r="E102" s="78">
        <v>690</v>
      </c>
      <c r="F102" s="78">
        <v>690</v>
      </c>
      <c r="G102" s="78">
        <v>690</v>
      </c>
      <c r="H102" s="78">
        <v>690</v>
      </c>
      <c r="I102" s="78">
        <v>690</v>
      </c>
      <c r="J102" s="78">
        <v>690</v>
      </c>
      <c r="K102" s="102">
        <v>690</v>
      </c>
      <c r="L102" s="102">
        <v>690</v>
      </c>
      <c r="M102" s="102">
        <v>690</v>
      </c>
      <c r="N102" s="79">
        <v>690</v>
      </c>
      <c r="O102" s="102">
        <v>690</v>
      </c>
      <c r="P102" s="102">
        <v>690</v>
      </c>
      <c r="Q102" s="102">
        <v>291</v>
      </c>
      <c r="R102" s="79">
        <v>291</v>
      </c>
    </row>
    <row r="103" spans="1:18" ht="15" customHeight="1">
      <c r="A103" s="24"/>
      <c r="B103" s="169" t="s">
        <v>13</v>
      </c>
      <c r="C103" s="169"/>
      <c r="D103" s="57"/>
      <c r="E103" s="84">
        <f>IF(E102=0,0,(E101/E102))</f>
        <v>0.28985507246376813</v>
      </c>
      <c r="F103" s="84">
        <f>IF(F102=0,0,(F101/F102))</f>
        <v>0.26811594202898553</v>
      </c>
      <c r="G103" s="84">
        <f t="shared" ref="G103" si="86">IF(G102=0,0,(G101/G102))</f>
        <v>0.36231884057971014</v>
      </c>
      <c r="H103" s="84">
        <f>IF(H102=0,0,(H101/H102))</f>
        <v>0.3188405797101449</v>
      </c>
      <c r="I103" s="84">
        <f>IF(I102=0,0,(I101/I102))</f>
        <v>0.43478260869565216</v>
      </c>
      <c r="J103" s="84">
        <f>IF(J102=0,0,(J101/J102))</f>
        <v>0.37681159420289856</v>
      </c>
      <c r="K103" s="82">
        <f t="shared" ref="K103" si="87">IF(K102=0,0,(K101/K102))</f>
        <v>0.50724637681159424</v>
      </c>
      <c r="L103" s="82">
        <f>IF(L102=0,0,(L101/L102))</f>
        <v>0.37681159420289856</v>
      </c>
      <c r="M103" s="82">
        <f t="shared" ref="M103" si="88">IF(M102=0,0,(M101/M102))</f>
        <v>0.41304347826086957</v>
      </c>
      <c r="N103" s="82">
        <v>0.37681159420289856</v>
      </c>
      <c r="O103" s="82">
        <v>0.43478260869565216</v>
      </c>
      <c r="P103" s="82">
        <v>0.37681159420289856</v>
      </c>
      <c r="Q103" s="82">
        <v>4.8109965635738834E-2</v>
      </c>
      <c r="R103" s="82">
        <v>6.1855670103092786E-2</v>
      </c>
    </row>
    <row r="104" spans="1:18" ht="15" customHeight="1">
      <c r="A104" s="24" t="s">
        <v>146</v>
      </c>
      <c r="B104" s="176" t="s">
        <v>147</v>
      </c>
      <c r="C104" s="188"/>
      <c r="D104" s="37" t="s">
        <v>10</v>
      </c>
      <c r="E104" s="78">
        <v>0</v>
      </c>
      <c r="F104" s="78">
        <v>0</v>
      </c>
      <c r="G104" s="78">
        <v>0</v>
      </c>
      <c r="H104" s="78">
        <v>0</v>
      </c>
      <c r="I104" s="78">
        <v>0</v>
      </c>
      <c r="J104" s="78">
        <v>0</v>
      </c>
      <c r="K104" s="102">
        <v>0</v>
      </c>
      <c r="L104" s="102">
        <v>0</v>
      </c>
      <c r="M104" s="102">
        <v>0</v>
      </c>
      <c r="N104" s="79">
        <v>0</v>
      </c>
      <c r="O104" s="102">
        <v>0</v>
      </c>
      <c r="P104" s="102">
        <v>0</v>
      </c>
      <c r="Q104" s="102">
        <v>0</v>
      </c>
      <c r="R104" s="79">
        <v>0</v>
      </c>
    </row>
    <row r="105" spans="1:18" ht="15" customHeight="1">
      <c r="A105" s="24" t="s">
        <v>148</v>
      </c>
      <c r="B105" s="176" t="s">
        <v>149</v>
      </c>
      <c r="C105" s="188"/>
      <c r="D105" s="37" t="s">
        <v>10</v>
      </c>
      <c r="E105" s="78">
        <v>0</v>
      </c>
      <c r="F105" s="78">
        <v>0</v>
      </c>
      <c r="G105" s="78">
        <v>0</v>
      </c>
      <c r="H105" s="78">
        <v>0</v>
      </c>
      <c r="I105" s="78">
        <v>0</v>
      </c>
      <c r="J105" s="78">
        <v>0</v>
      </c>
      <c r="K105" s="102">
        <v>0</v>
      </c>
      <c r="L105" s="102">
        <v>0</v>
      </c>
      <c r="M105" s="102">
        <v>0</v>
      </c>
      <c r="N105" s="79">
        <v>0</v>
      </c>
      <c r="O105" s="102">
        <v>0</v>
      </c>
      <c r="P105" s="102">
        <v>0</v>
      </c>
      <c r="Q105" s="102">
        <v>0</v>
      </c>
      <c r="R105" s="79">
        <v>0</v>
      </c>
    </row>
    <row r="106" spans="1:18" ht="15" customHeight="1">
      <c r="A106" s="24"/>
      <c r="B106" s="169" t="s">
        <v>13</v>
      </c>
      <c r="C106" s="169"/>
      <c r="D106" s="57"/>
      <c r="E106" s="84">
        <f>IF(E105=0,0,(E104/E105))</f>
        <v>0</v>
      </c>
      <c r="F106" s="84">
        <f>IF(F105=0,0,(F104/F105))</f>
        <v>0</v>
      </c>
      <c r="G106" s="84">
        <f t="shared" ref="G106" si="89">IF(G105=0,0,(G104/G105))</f>
        <v>0</v>
      </c>
      <c r="H106" s="84">
        <f>IF(H105=0,0,(H104/H105))</f>
        <v>0</v>
      </c>
      <c r="I106" s="84">
        <f>IF(I105=0,0,(I104/I105))</f>
        <v>0</v>
      </c>
      <c r="J106" s="84">
        <f>IF(J105=0,0,(J104/J105))</f>
        <v>0</v>
      </c>
      <c r="K106" s="82">
        <f t="shared" ref="K106" si="90">IF(K105=0,0,(K104/K105))</f>
        <v>0</v>
      </c>
      <c r="L106" s="82">
        <f>IF(L105=0,0,(L104/L105))</f>
        <v>0</v>
      </c>
      <c r="M106" s="82">
        <f t="shared" ref="M106" si="91">IF(M105=0,0,(M104/M105))</f>
        <v>0</v>
      </c>
      <c r="N106" s="82">
        <v>0</v>
      </c>
      <c r="O106" s="82">
        <v>0</v>
      </c>
      <c r="P106" s="82">
        <v>0</v>
      </c>
      <c r="Q106" s="82">
        <v>0</v>
      </c>
      <c r="R106" s="82">
        <v>0</v>
      </c>
    </row>
    <row r="107" spans="1:18" ht="15" customHeight="1">
      <c r="A107" s="24" t="s">
        <v>150</v>
      </c>
      <c r="B107" s="176" t="s">
        <v>151</v>
      </c>
      <c r="C107" s="188"/>
      <c r="D107" s="37" t="s">
        <v>10</v>
      </c>
      <c r="E107" s="78">
        <v>0</v>
      </c>
      <c r="F107" s="78">
        <v>0</v>
      </c>
      <c r="G107" s="78">
        <v>0</v>
      </c>
      <c r="H107" s="78">
        <v>0</v>
      </c>
      <c r="I107" s="78">
        <v>0</v>
      </c>
      <c r="J107" s="78">
        <v>0</v>
      </c>
      <c r="K107" s="102">
        <v>0</v>
      </c>
      <c r="L107" s="102">
        <v>0</v>
      </c>
      <c r="M107" s="102">
        <v>0</v>
      </c>
      <c r="N107" s="79">
        <v>0</v>
      </c>
      <c r="O107" s="102">
        <v>0</v>
      </c>
      <c r="P107" s="102">
        <v>0</v>
      </c>
      <c r="Q107" s="102">
        <v>1</v>
      </c>
      <c r="R107" s="79">
        <v>0</v>
      </c>
    </row>
    <row r="108" spans="1:18" ht="15" customHeight="1">
      <c r="A108" s="24" t="s">
        <v>152</v>
      </c>
      <c r="B108" s="176" t="s">
        <v>153</v>
      </c>
      <c r="C108" s="188"/>
      <c r="D108" s="37" t="s">
        <v>10</v>
      </c>
      <c r="E108" s="78">
        <v>0</v>
      </c>
      <c r="F108" s="78">
        <v>0</v>
      </c>
      <c r="G108" s="78">
        <v>0</v>
      </c>
      <c r="H108" s="78">
        <v>0</v>
      </c>
      <c r="I108" s="78">
        <v>0</v>
      </c>
      <c r="J108" s="78">
        <v>0</v>
      </c>
      <c r="K108" s="102">
        <v>0</v>
      </c>
      <c r="L108" s="102">
        <v>0</v>
      </c>
      <c r="M108" s="102">
        <v>0</v>
      </c>
      <c r="N108" s="79">
        <v>0</v>
      </c>
      <c r="O108" s="102">
        <v>0</v>
      </c>
      <c r="P108" s="102">
        <v>0</v>
      </c>
      <c r="Q108" s="102">
        <v>1</v>
      </c>
      <c r="R108" s="79">
        <v>0</v>
      </c>
    </row>
    <row r="109" spans="1:18" ht="15" customHeight="1">
      <c r="A109" s="24"/>
      <c r="B109" s="169" t="s">
        <v>13</v>
      </c>
      <c r="C109" s="169"/>
      <c r="D109" s="57"/>
      <c r="E109" s="84">
        <f>IF(E108=0,0,(E107/E108))</f>
        <v>0</v>
      </c>
      <c r="F109" s="84">
        <f>IF(F108=0,0,(F107/F108))</f>
        <v>0</v>
      </c>
      <c r="G109" s="84">
        <f t="shared" ref="G109" si="92">IF(G108=0,0,(G107/G108))</f>
        <v>0</v>
      </c>
      <c r="H109" s="84">
        <f>IF(H108=0,0,(H107/H108))</f>
        <v>0</v>
      </c>
      <c r="I109" s="84">
        <f>IF(I108=0,0,(I107/I108))</f>
        <v>0</v>
      </c>
      <c r="J109" s="84">
        <f>IF(J108=0,0,(J107/J108))</f>
        <v>0</v>
      </c>
      <c r="K109" s="82">
        <f t="shared" ref="K109" si="93">IF(K108=0,0,(K107/K108))</f>
        <v>0</v>
      </c>
      <c r="L109" s="82">
        <f>IF(L108=0,0,(L107/L108))</f>
        <v>0</v>
      </c>
      <c r="M109" s="82">
        <f t="shared" ref="M109" si="94">IF(M108=0,0,(M107/M108))</f>
        <v>0</v>
      </c>
      <c r="N109" s="82">
        <v>0</v>
      </c>
      <c r="O109" s="82">
        <v>0</v>
      </c>
      <c r="P109" s="82">
        <v>0</v>
      </c>
      <c r="Q109" s="82">
        <v>1</v>
      </c>
      <c r="R109" s="82">
        <v>0</v>
      </c>
    </row>
    <row r="110" spans="1:18" ht="15" customHeight="1">
      <c r="A110" s="24" t="s">
        <v>154</v>
      </c>
      <c r="B110" s="176" t="s">
        <v>155</v>
      </c>
      <c r="C110" s="188"/>
      <c r="D110" s="37" t="s">
        <v>10</v>
      </c>
      <c r="E110" s="78">
        <v>0</v>
      </c>
      <c r="F110" s="78">
        <v>0</v>
      </c>
      <c r="G110" s="78">
        <v>0</v>
      </c>
      <c r="H110" s="78">
        <v>0</v>
      </c>
      <c r="I110" s="78">
        <v>0</v>
      </c>
      <c r="J110" s="78">
        <v>0</v>
      </c>
      <c r="K110" s="102">
        <v>0</v>
      </c>
      <c r="L110" s="102">
        <v>0</v>
      </c>
      <c r="M110" s="102">
        <v>0</v>
      </c>
      <c r="N110" s="79">
        <v>0</v>
      </c>
      <c r="O110" s="102">
        <v>0</v>
      </c>
      <c r="P110" s="102">
        <v>0</v>
      </c>
      <c r="Q110" s="102">
        <v>0</v>
      </c>
      <c r="R110" s="79">
        <v>0</v>
      </c>
    </row>
    <row r="111" spans="1:18" ht="15" customHeight="1">
      <c r="A111" s="24" t="s">
        <v>156</v>
      </c>
      <c r="B111" s="176" t="s">
        <v>157</v>
      </c>
      <c r="C111" s="188"/>
      <c r="D111" s="37" t="s">
        <v>10</v>
      </c>
      <c r="E111" s="78">
        <v>1</v>
      </c>
      <c r="F111" s="78">
        <v>1</v>
      </c>
      <c r="G111" s="78">
        <v>1</v>
      </c>
      <c r="H111" s="78">
        <v>0</v>
      </c>
      <c r="I111" s="78">
        <v>1</v>
      </c>
      <c r="J111" s="78">
        <v>0</v>
      </c>
      <c r="K111" s="102">
        <v>1</v>
      </c>
      <c r="L111" s="102">
        <v>1</v>
      </c>
      <c r="M111" s="102">
        <v>1</v>
      </c>
      <c r="N111" s="79">
        <v>1</v>
      </c>
      <c r="O111" s="102">
        <v>1</v>
      </c>
      <c r="P111" s="102">
        <v>1</v>
      </c>
      <c r="Q111" s="102">
        <v>1</v>
      </c>
      <c r="R111" s="79">
        <v>1</v>
      </c>
    </row>
    <row r="112" spans="1:18" ht="15" customHeight="1">
      <c r="A112" s="24"/>
      <c r="B112" s="169" t="s">
        <v>13</v>
      </c>
      <c r="C112" s="169"/>
      <c r="D112" s="57"/>
      <c r="E112" s="88">
        <f>IF(E111=0,0,(E110/E111))</f>
        <v>0</v>
      </c>
      <c r="F112" s="88">
        <f>IF(F111=0,0,(F110/F111))</f>
        <v>0</v>
      </c>
      <c r="G112" s="88">
        <f t="shared" ref="G112" si="95">IF(G111=0,0,(G110/G111))</f>
        <v>0</v>
      </c>
      <c r="H112" s="88">
        <f>IF(H111=0,0,(H110/H111))</f>
        <v>0</v>
      </c>
      <c r="I112" s="88">
        <f>IF(I111=0,0,(I110/I111))</f>
        <v>0</v>
      </c>
      <c r="J112" s="88">
        <f>IF(J111=0,0,(J110/J111))</f>
        <v>0</v>
      </c>
      <c r="K112" s="117">
        <f t="shared" ref="K112" si="96">IF(K111=0,0,(K110/K111))</f>
        <v>0</v>
      </c>
      <c r="L112" s="117">
        <f>IF(L111=0,0,(L110/L111))</f>
        <v>0</v>
      </c>
      <c r="M112" s="117">
        <f t="shared" ref="M112" si="97">IF(M111=0,0,(M110/M111))</f>
        <v>0</v>
      </c>
      <c r="N112" s="117">
        <v>0</v>
      </c>
      <c r="O112" s="117">
        <v>0</v>
      </c>
      <c r="P112" s="117">
        <v>0</v>
      </c>
      <c r="Q112" s="117">
        <v>0</v>
      </c>
      <c r="R112" s="117">
        <v>0</v>
      </c>
    </row>
    <row r="113" spans="1:18" ht="15" customHeight="1">
      <c r="A113" s="24" t="s">
        <v>158</v>
      </c>
      <c r="B113" s="176" t="s">
        <v>159</v>
      </c>
      <c r="C113" s="188"/>
      <c r="D113" s="37" t="s">
        <v>10</v>
      </c>
      <c r="E113" s="78">
        <v>0</v>
      </c>
      <c r="F113" s="78">
        <v>0</v>
      </c>
      <c r="G113" s="78">
        <v>0</v>
      </c>
      <c r="H113" s="78">
        <v>0</v>
      </c>
      <c r="I113" s="78">
        <v>0</v>
      </c>
      <c r="J113" s="78">
        <v>0</v>
      </c>
      <c r="K113" s="102">
        <v>0</v>
      </c>
      <c r="L113" s="102">
        <v>0</v>
      </c>
      <c r="M113" s="102">
        <v>0</v>
      </c>
      <c r="N113" s="79">
        <v>0</v>
      </c>
      <c r="O113" s="102">
        <v>0</v>
      </c>
      <c r="P113" s="102">
        <v>0</v>
      </c>
      <c r="Q113" s="102">
        <v>3</v>
      </c>
      <c r="R113" s="79">
        <v>0</v>
      </c>
    </row>
    <row r="114" spans="1:18" ht="15" customHeight="1">
      <c r="A114" s="24" t="s">
        <v>160</v>
      </c>
      <c r="B114" s="176" t="s">
        <v>161</v>
      </c>
      <c r="C114" s="188"/>
      <c r="D114" s="37" t="s">
        <v>10</v>
      </c>
      <c r="E114" s="78">
        <v>7</v>
      </c>
      <c r="F114" s="78">
        <v>7</v>
      </c>
      <c r="G114" s="78">
        <v>7</v>
      </c>
      <c r="H114" s="78">
        <v>7</v>
      </c>
      <c r="I114" s="78">
        <v>7</v>
      </c>
      <c r="J114" s="78">
        <v>0</v>
      </c>
      <c r="K114" s="102">
        <v>7</v>
      </c>
      <c r="L114" s="102">
        <v>7</v>
      </c>
      <c r="M114" s="102">
        <v>7</v>
      </c>
      <c r="N114" s="79">
        <v>7</v>
      </c>
      <c r="O114" s="102">
        <v>7</v>
      </c>
      <c r="P114" s="102">
        <v>7</v>
      </c>
      <c r="Q114" s="102">
        <v>5</v>
      </c>
      <c r="R114" s="79">
        <v>5</v>
      </c>
    </row>
    <row r="115" spans="1:18" ht="15" customHeight="1">
      <c r="A115" s="24"/>
      <c r="B115" s="169" t="s">
        <v>13</v>
      </c>
      <c r="C115" s="169"/>
      <c r="D115" s="57"/>
      <c r="E115" s="84">
        <f>IF(E114=0,0,(E113/E114))</f>
        <v>0</v>
      </c>
      <c r="F115" s="84">
        <f>IF(F114=0,0,(F113/F114))</f>
        <v>0</v>
      </c>
      <c r="G115" s="84">
        <f t="shared" ref="G115" si="98">IF(G114=0,0,(G113/G114))</f>
        <v>0</v>
      </c>
      <c r="H115" s="84">
        <f t="shared" ref="H115" si="99">IF(H114=0,0,(H113/H114))</f>
        <v>0</v>
      </c>
      <c r="I115" s="84">
        <f>IF(I114=0,0,(I113/I114))</f>
        <v>0</v>
      </c>
      <c r="J115" s="84">
        <f t="shared" ref="J115:K115" si="100">IF(J114=0,0,(J113/J114))</f>
        <v>0</v>
      </c>
      <c r="K115" s="82">
        <f t="shared" si="100"/>
        <v>0</v>
      </c>
      <c r="L115" s="82">
        <f>IF(L114=0,0,(L113/L114))</f>
        <v>0</v>
      </c>
      <c r="M115" s="82">
        <f t="shared" ref="M115" si="101">IF(M114=0,0,(M113/M114))</f>
        <v>0</v>
      </c>
      <c r="N115" s="82">
        <v>0</v>
      </c>
      <c r="O115" s="82">
        <v>0</v>
      </c>
      <c r="P115" s="82">
        <v>0</v>
      </c>
      <c r="Q115" s="82">
        <v>0.6</v>
      </c>
      <c r="R115" s="82">
        <v>0</v>
      </c>
    </row>
    <row r="116" spans="1:18" ht="15" customHeight="1">
      <c r="A116" s="24" t="s">
        <v>162</v>
      </c>
      <c r="B116" s="176" t="s">
        <v>163</v>
      </c>
      <c r="C116" s="188"/>
      <c r="D116" s="37" t="s">
        <v>10</v>
      </c>
      <c r="E116" s="78">
        <v>0</v>
      </c>
      <c r="F116" s="78">
        <v>1</v>
      </c>
      <c r="G116" s="78">
        <v>1</v>
      </c>
      <c r="H116" s="78">
        <v>1</v>
      </c>
      <c r="I116" s="78">
        <v>1</v>
      </c>
      <c r="J116" s="78">
        <v>1</v>
      </c>
      <c r="K116" s="102">
        <v>1</v>
      </c>
      <c r="L116" s="102">
        <v>1</v>
      </c>
      <c r="M116" s="102">
        <v>1</v>
      </c>
      <c r="N116" s="79">
        <v>1</v>
      </c>
      <c r="O116" s="102">
        <v>2</v>
      </c>
      <c r="P116" s="102">
        <v>1</v>
      </c>
      <c r="Q116" s="102">
        <v>3</v>
      </c>
      <c r="R116" s="79">
        <v>3</v>
      </c>
    </row>
    <row r="117" spans="1:18" ht="15" customHeight="1">
      <c r="A117" s="24" t="s">
        <v>164</v>
      </c>
      <c r="B117" s="176" t="s">
        <v>165</v>
      </c>
      <c r="C117" s="188"/>
      <c r="D117" s="37" t="s">
        <v>10</v>
      </c>
      <c r="E117" s="78">
        <v>0</v>
      </c>
      <c r="F117" s="78">
        <v>1</v>
      </c>
      <c r="G117" s="78">
        <v>1</v>
      </c>
      <c r="H117" s="78">
        <v>1</v>
      </c>
      <c r="I117" s="78">
        <v>1</v>
      </c>
      <c r="J117" s="78">
        <v>1</v>
      </c>
      <c r="K117" s="102">
        <v>1</v>
      </c>
      <c r="L117" s="102">
        <v>1</v>
      </c>
      <c r="M117" s="102">
        <v>1</v>
      </c>
      <c r="N117" s="79">
        <v>1</v>
      </c>
      <c r="O117" s="102">
        <v>7</v>
      </c>
      <c r="P117" s="102">
        <v>1</v>
      </c>
      <c r="Q117" s="102">
        <v>4</v>
      </c>
      <c r="R117" s="79">
        <v>4</v>
      </c>
    </row>
    <row r="118" spans="1:18" ht="15" customHeight="1">
      <c r="A118" s="24"/>
      <c r="B118" s="169" t="s">
        <v>13</v>
      </c>
      <c r="C118" s="169"/>
      <c r="D118" s="57"/>
      <c r="E118" s="84">
        <f>IF(E117=0,0,(E116/E117))</f>
        <v>0</v>
      </c>
      <c r="F118" s="84">
        <f>IF(F117=0,0,(F116/F117))</f>
        <v>1</v>
      </c>
      <c r="G118" s="84">
        <f t="shared" ref="G118" si="102">IF(G117=0,0,(G116/G117))</f>
        <v>1</v>
      </c>
      <c r="H118" s="84">
        <f>IF(H117=0,0,(H116/H117))</f>
        <v>1</v>
      </c>
      <c r="I118" s="84">
        <f>IF(I117=0,0,(I116/I117))</f>
        <v>1</v>
      </c>
      <c r="J118" s="84">
        <f>IF(J117=0,0,(J116/J117))</f>
        <v>1</v>
      </c>
      <c r="K118" s="82">
        <f t="shared" ref="K118" si="103">IF(K117=0,0,(K116/K117))</f>
        <v>1</v>
      </c>
      <c r="L118" s="82">
        <f>IF(L117=0,0,(L116/L117))</f>
        <v>1</v>
      </c>
      <c r="M118" s="82">
        <f t="shared" ref="M118" si="104">IF(M117=0,0,(M116/M117))</f>
        <v>1</v>
      </c>
      <c r="N118" s="82">
        <v>1</v>
      </c>
      <c r="O118" s="82">
        <v>0.2857142857142857</v>
      </c>
      <c r="P118" s="82">
        <v>1</v>
      </c>
      <c r="Q118" s="82">
        <v>0.75</v>
      </c>
      <c r="R118" s="82">
        <v>0.75</v>
      </c>
    </row>
    <row r="119" spans="1:18" ht="15" customHeight="1">
      <c r="A119" s="34" t="s">
        <v>166</v>
      </c>
      <c r="B119" s="172" t="s">
        <v>167</v>
      </c>
      <c r="C119" s="172"/>
      <c r="D119" s="25" t="s">
        <v>10</v>
      </c>
      <c r="E119" s="76">
        <v>10</v>
      </c>
      <c r="F119" s="76">
        <v>0</v>
      </c>
      <c r="G119" s="76">
        <v>10</v>
      </c>
      <c r="H119" s="76">
        <v>3</v>
      </c>
      <c r="I119" s="76">
        <v>10</v>
      </c>
      <c r="J119" s="76">
        <v>2</v>
      </c>
      <c r="K119" s="97">
        <v>10</v>
      </c>
      <c r="L119" s="97">
        <v>0</v>
      </c>
      <c r="M119" s="97">
        <v>1</v>
      </c>
      <c r="N119" s="78">
        <v>0</v>
      </c>
      <c r="O119" s="97">
        <v>1</v>
      </c>
      <c r="P119" s="97">
        <v>0</v>
      </c>
      <c r="Q119" s="97">
        <v>0</v>
      </c>
      <c r="R119" s="78">
        <v>0</v>
      </c>
    </row>
    <row r="120" spans="1:18" ht="15" customHeight="1">
      <c r="A120" s="34" t="s">
        <v>168</v>
      </c>
      <c r="B120" s="172" t="s">
        <v>169</v>
      </c>
      <c r="C120" s="172"/>
      <c r="D120" s="25" t="s">
        <v>10</v>
      </c>
      <c r="E120" s="76">
        <v>8760</v>
      </c>
      <c r="F120" s="76">
        <v>8760</v>
      </c>
      <c r="G120" s="76">
        <v>8760</v>
      </c>
      <c r="H120" s="76">
        <v>8760</v>
      </c>
      <c r="I120" s="76">
        <v>8760</v>
      </c>
      <c r="J120" s="76">
        <v>8760</v>
      </c>
      <c r="K120" s="94">
        <v>8760</v>
      </c>
      <c r="L120" s="97">
        <v>8760</v>
      </c>
      <c r="M120" s="97">
        <v>8760</v>
      </c>
      <c r="N120" s="78">
        <v>8760</v>
      </c>
      <c r="O120" s="94">
        <v>8760</v>
      </c>
      <c r="P120" s="97">
        <v>8760</v>
      </c>
      <c r="Q120" s="97">
        <v>8760</v>
      </c>
      <c r="R120" s="78">
        <v>8760</v>
      </c>
    </row>
    <row r="121" spans="1:18" ht="15" customHeight="1" thickBot="1">
      <c r="A121" s="43"/>
      <c r="B121" s="164" t="s">
        <v>13</v>
      </c>
      <c r="C121" s="164"/>
      <c r="D121" s="44"/>
      <c r="E121" s="83">
        <f>IF(E120=0,0,(E119/E120))</f>
        <v>1.1415525114155251E-3</v>
      </c>
      <c r="F121" s="83">
        <f>IF(F120=0,0,(F119/F120))</f>
        <v>0</v>
      </c>
      <c r="G121" s="83">
        <f t="shared" ref="G121" si="105">IF(G120=0,0,(G119/G120))</f>
        <v>1.1415525114155251E-3</v>
      </c>
      <c r="H121" s="83">
        <f t="shared" ref="H121" si="106">IF(H120=0,0,(H119/H120))</f>
        <v>3.4246575342465754E-4</v>
      </c>
      <c r="I121" s="83">
        <f>IF(I120=0,0,(I119/I120))</f>
        <v>1.1415525114155251E-3</v>
      </c>
      <c r="J121" s="83">
        <f t="shared" ref="J121:K121" si="107">IF(J120=0,0,(J119/J120))</f>
        <v>2.2831050228310502E-4</v>
      </c>
      <c r="K121" s="83">
        <f t="shared" si="107"/>
        <v>1.1415525114155251E-3</v>
      </c>
      <c r="L121" s="83">
        <f>IF(L120=0,0,(L119/L120))</f>
        <v>0</v>
      </c>
      <c r="M121" s="83">
        <f t="shared" ref="M121" si="108">IF(M120=0,0,(M119/M120))</f>
        <v>1.1415525114155251E-4</v>
      </c>
      <c r="N121" s="83">
        <v>0</v>
      </c>
      <c r="O121" s="83">
        <v>1.1415525114155251E-4</v>
      </c>
      <c r="P121" s="83">
        <v>0</v>
      </c>
      <c r="Q121" s="83">
        <v>0</v>
      </c>
      <c r="R121" s="83">
        <v>0</v>
      </c>
    </row>
    <row r="122" spans="1:18" s="1" customFormat="1" ht="15" customHeight="1" thickBot="1">
      <c r="A122" s="59" t="s">
        <v>170</v>
      </c>
      <c r="B122" s="60" t="s">
        <v>171</v>
      </c>
      <c r="C122" s="61"/>
      <c r="D122" s="62"/>
      <c r="E122" s="62"/>
      <c r="F122" s="62"/>
      <c r="G122" s="62"/>
      <c r="H122" s="62"/>
      <c r="I122" s="62"/>
      <c r="J122" s="62"/>
      <c r="K122" s="118"/>
      <c r="L122" s="119"/>
      <c r="M122" s="141"/>
      <c r="N122" s="119"/>
      <c r="O122" s="118"/>
      <c r="P122" s="119"/>
      <c r="Q122" s="141"/>
      <c r="R122" s="119"/>
    </row>
    <row r="123" spans="1:18" ht="15" customHeight="1">
      <c r="A123" s="26" t="s">
        <v>172</v>
      </c>
      <c r="B123" s="175" t="s">
        <v>173</v>
      </c>
      <c r="C123" s="175"/>
      <c r="D123" s="51" t="s">
        <v>174</v>
      </c>
      <c r="E123" s="80">
        <v>7954979.8048790181</v>
      </c>
      <c r="F123" s="80">
        <v>6901216.1973366216</v>
      </c>
      <c r="G123" s="80">
        <v>9938191.6218397804</v>
      </c>
      <c r="H123" s="80">
        <v>7296384.8845674228</v>
      </c>
      <c r="I123" s="80">
        <v>10701523.942053014</v>
      </c>
      <c r="J123" s="80">
        <v>7258754.1399999997</v>
      </c>
      <c r="K123" s="101">
        <v>11662391.426305316</v>
      </c>
      <c r="L123" s="101">
        <v>7342262.6674369145</v>
      </c>
      <c r="M123" s="101">
        <v>7235275.1858457634</v>
      </c>
      <c r="N123" s="124">
        <v>6611352.8775965478</v>
      </c>
      <c r="O123" s="101">
        <v>7313735.3298279988</v>
      </c>
      <c r="P123" s="101">
        <v>6899377.8116011517</v>
      </c>
      <c r="Q123" s="101">
        <v>7235897.3760436196</v>
      </c>
      <c r="R123" s="124">
        <v>6858045.6937440569</v>
      </c>
    </row>
    <row r="124" spans="1:18" ht="15" customHeight="1">
      <c r="A124" s="24" t="s">
        <v>175</v>
      </c>
      <c r="B124" s="171" t="s">
        <v>176</v>
      </c>
      <c r="C124" s="171"/>
      <c r="D124" s="37" t="s">
        <v>174</v>
      </c>
      <c r="E124" s="78">
        <v>8580574.4246413894</v>
      </c>
      <c r="F124" s="78">
        <v>7194861.4847999997</v>
      </c>
      <c r="G124" s="78">
        <v>10592636.1027722</v>
      </c>
      <c r="H124" s="78">
        <v>7497483.068359999</v>
      </c>
      <c r="I124" s="78">
        <v>11416018.252999913</v>
      </c>
      <c r="J124" s="78">
        <v>7648319.6900000013</v>
      </c>
      <c r="K124" s="102">
        <v>12431872.373954415</v>
      </c>
      <c r="L124" s="102">
        <v>7559943.9082379993</v>
      </c>
      <c r="M124" s="102">
        <v>7476869.8714662455</v>
      </c>
      <c r="N124" s="79">
        <v>7171314.1298744678</v>
      </c>
      <c r="O124" s="102">
        <v>7503358.294174823</v>
      </c>
      <c r="P124" s="102">
        <v>7360405.4300000006</v>
      </c>
      <c r="Q124" s="102">
        <v>7343373.6977499994</v>
      </c>
      <c r="R124" s="79">
        <v>7343222.4499999993</v>
      </c>
    </row>
    <row r="125" spans="1:18" ht="15" customHeight="1">
      <c r="A125" s="24"/>
      <c r="B125" s="63" t="s">
        <v>13</v>
      </c>
      <c r="C125" s="63"/>
      <c r="D125" s="29"/>
      <c r="E125" s="84">
        <f t="shared" ref="E125:F125" si="109">IF(E124=0,0,(E123/E124))</f>
        <v>0.92709175530651999</v>
      </c>
      <c r="F125" s="84">
        <f t="shared" si="109"/>
        <v>0.95918680462664374</v>
      </c>
      <c r="G125" s="84">
        <f t="shared" ref="G125" si="110">IF(G124=0,0,(G123/G124))</f>
        <v>0.93821703355209707</v>
      </c>
      <c r="H125" s="84">
        <f>IF(H124=0,0,(H123/H124))</f>
        <v>0.97317790757791411</v>
      </c>
      <c r="I125" s="84">
        <f>IF(I124=0,0,(I123/I124))</f>
        <v>0.93741300205444722</v>
      </c>
      <c r="J125" s="84">
        <f>IF(J124=0,0,(J123/J124))</f>
        <v>0.94906521094962215</v>
      </c>
      <c r="K125" s="82">
        <f t="shared" ref="K125" si="111">IF(K124=0,0,(K123/K124))</f>
        <v>0.9381041789601049</v>
      </c>
      <c r="L125" s="82">
        <f>IF(L124=0,0,(L123/L124))</f>
        <v>0.97120597144062415</v>
      </c>
      <c r="M125" s="82">
        <v>0.96768772363653499</v>
      </c>
      <c r="N125" s="82">
        <v>0.92191650761117583</v>
      </c>
      <c r="O125" s="82">
        <v>0.97472825408137087</v>
      </c>
      <c r="P125" s="82">
        <v>0.93736382828590337</v>
      </c>
      <c r="Q125" s="82">
        <v>0.98536417644940089</v>
      </c>
      <c r="R125" s="82">
        <v>0.93392863152934413</v>
      </c>
    </row>
    <row r="126" spans="1:18" ht="15" customHeight="1">
      <c r="A126" s="24" t="s">
        <v>177</v>
      </c>
      <c r="B126" s="176" t="s">
        <v>178</v>
      </c>
      <c r="C126" s="176"/>
      <c r="D126" s="37" t="s">
        <v>174</v>
      </c>
      <c r="E126" s="85">
        <v>2912507.0974099934</v>
      </c>
      <c r="F126" s="85">
        <f>('[5]Прил. 14 Разходи 2010'!D53+'[5]Прил. 14 Разходи 2010'!D56+'[5]Прил. 14 Разходи 2010'!F53+'[5]Прил. 14 Разходи 2010'!F56+'[5]Прил. 14 Разходи 2010'!H53+'[5]Прил. 14 Разходи 2010'!H56)*1000</f>
        <v>2413547.35</v>
      </c>
      <c r="G126" s="85">
        <v>3760.3981154256312</v>
      </c>
      <c r="H126" s="85">
        <v>2948606.1414351934</v>
      </c>
      <c r="I126" s="85">
        <v>4128.7296705777562</v>
      </c>
      <c r="J126" s="85">
        <v>2768603.61</v>
      </c>
      <c r="K126" s="122">
        <v>4529.8629245436532</v>
      </c>
      <c r="L126" s="102">
        <v>2895764.1788169639</v>
      </c>
      <c r="M126" s="102">
        <v>2921826.0564263165</v>
      </c>
      <c r="N126" s="79">
        <v>2813829.633463345</v>
      </c>
      <c r="O126" s="122">
        <v>2974418.9254419906</v>
      </c>
      <c r="P126" s="102">
        <v>2922922.3432901111</v>
      </c>
      <c r="Q126" s="102">
        <v>3092985.2335147839</v>
      </c>
      <c r="R126" s="79">
        <v>3016091.2010629484</v>
      </c>
    </row>
    <row r="127" spans="1:18" ht="15" customHeight="1">
      <c r="A127" s="24" t="s">
        <v>179</v>
      </c>
      <c r="B127" s="171" t="s">
        <v>180</v>
      </c>
      <c r="C127" s="171"/>
      <c r="D127" s="37" t="s">
        <v>174</v>
      </c>
      <c r="E127" s="78">
        <f>E123</f>
        <v>7954979.8048790181</v>
      </c>
      <c r="F127" s="78">
        <f>F123</f>
        <v>6901216.1973366216</v>
      </c>
      <c r="G127" s="78">
        <v>9938.1916218397819</v>
      </c>
      <c r="H127" s="78">
        <v>7296384.8845674228</v>
      </c>
      <c r="I127" s="78">
        <v>10701.523942053014</v>
      </c>
      <c r="J127" s="78">
        <v>7258754.1399999997</v>
      </c>
      <c r="K127" s="102">
        <v>11662.391426305316</v>
      </c>
      <c r="L127" s="102">
        <v>7342262.6674369145</v>
      </c>
      <c r="M127" s="102">
        <v>7235275.1858457634</v>
      </c>
      <c r="N127" s="79">
        <v>6611352.8775965478</v>
      </c>
      <c r="O127" s="102">
        <v>7313735.3298279988</v>
      </c>
      <c r="P127" s="102">
        <v>6899377.8116011517</v>
      </c>
      <c r="Q127" s="102">
        <v>7235897.3760436196</v>
      </c>
      <c r="R127" s="79">
        <v>6858045.6937440569</v>
      </c>
    </row>
    <row r="128" spans="1:18" ht="15" customHeight="1">
      <c r="A128" s="24"/>
      <c r="B128" s="63" t="s">
        <v>13</v>
      </c>
      <c r="C128" s="63"/>
      <c r="D128" s="29"/>
      <c r="E128" s="84">
        <f>IF(E127=0,0,(E126/E127))</f>
        <v>0.36612375755167459</v>
      </c>
      <c r="F128" s="84">
        <f>IF(F127=0,0,(F126/F127))</f>
        <v>0.34972782781844419</v>
      </c>
      <c r="G128" s="84">
        <f t="shared" ref="G128" si="112">IF(G127=0,0,(G126/G127))</f>
        <v>0.3783785077319225</v>
      </c>
      <c r="H128" s="84">
        <f>IF(H127=0,0,(H126/H127))</f>
        <v>0.4041187777349558</v>
      </c>
      <c r="I128" s="84">
        <f>IF(I127=0,0,(I126/I127))</f>
        <v>0.38580763757892295</v>
      </c>
      <c r="J128" s="84">
        <f>IF(J127=0,0,(J126/J127))</f>
        <v>0.38141581276921444</v>
      </c>
      <c r="K128" s="82">
        <f t="shared" ref="K128" si="113">IF(K127=0,0,(K126/K127))</f>
        <v>0.38841629979304587</v>
      </c>
      <c r="L128" s="82">
        <f>IF(L127=0,0,(L126/L127))</f>
        <v>0.39439670166796637</v>
      </c>
      <c r="M128" s="82">
        <v>0.40383067421433139</v>
      </c>
      <c r="N128" s="82">
        <v>0.42560572481290215</v>
      </c>
      <c r="O128" s="82">
        <v>0.40668943997894735</v>
      </c>
      <c r="P128" s="82">
        <v>0.42365013528832723</v>
      </c>
      <c r="Q128" s="82">
        <v>0.42745012439713997</v>
      </c>
      <c r="R128" s="82">
        <v>0.4397887292897803</v>
      </c>
    </row>
    <row r="129" spans="1:18" ht="15" customHeight="1">
      <c r="A129" s="24" t="s">
        <v>181</v>
      </c>
      <c r="B129" s="171" t="s">
        <v>173</v>
      </c>
      <c r="C129" s="171"/>
      <c r="D129" s="37" t="s">
        <v>10</v>
      </c>
      <c r="E129" s="78">
        <f t="shared" ref="E129" si="114">E123</f>
        <v>7954979.8048790181</v>
      </c>
      <c r="F129" s="78">
        <f>F123</f>
        <v>6901216.1973366216</v>
      </c>
      <c r="G129" s="78">
        <v>9938.1916218397819</v>
      </c>
      <c r="H129" s="78">
        <v>7296384.8845674228</v>
      </c>
      <c r="I129" s="78">
        <v>10701.523942053014</v>
      </c>
      <c r="J129" s="78">
        <v>7258754.1399999997</v>
      </c>
      <c r="K129" s="102">
        <v>11662.391426305316</v>
      </c>
      <c r="L129" s="102">
        <v>7342262.6674369145</v>
      </c>
      <c r="M129" s="102">
        <v>7235275.1858457634</v>
      </c>
      <c r="N129" s="79">
        <v>6611352.8775965478</v>
      </c>
      <c r="O129" s="102">
        <v>7313735.3298279988</v>
      </c>
      <c r="P129" s="102">
        <v>6899377.8116011517</v>
      </c>
      <c r="Q129" s="102">
        <v>7235897.3760436196</v>
      </c>
      <c r="R129" s="79">
        <v>6858045.6937440569</v>
      </c>
    </row>
    <row r="130" spans="1:18" ht="15" customHeight="1">
      <c r="A130" s="24" t="s">
        <v>182</v>
      </c>
      <c r="B130" s="171" t="s">
        <v>183</v>
      </c>
      <c r="C130" s="171"/>
      <c r="D130" s="37" t="s">
        <v>10</v>
      </c>
      <c r="E130" s="78">
        <f t="shared" ref="E130" si="115">E93</f>
        <v>256</v>
      </c>
      <c r="F130" s="78">
        <f>F78</f>
        <v>264</v>
      </c>
      <c r="G130" s="78">
        <v>255</v>
      </c>
      <c r="H130" s="78">
        <v>256</v>
      </c>
      <c r="I130" s="78">
        <v>254</v>
      </c>
      <c r="J130" s="78">
        <v>256.07631673803849</v>
      </c>
      <c r="K130" s="102">
        <v>253</v>
      </c>
      <c r="L130" s="102">
        <v>247.93741888627264</v>
      </c>
      <c r="M130" s="102">
        <v>247.93741888627272</v>
      </c>
      <c r="N130" s="79">
        <v>250.98658587824627</v>
      </c>
      <c r="O130" s="102">
        <v>247.93741888627261</v>
      </c>
      <c r="P130" s="102">
        <v>242</v>
      </c>
      <c r="Q130" s="102">
        <v>264</v>
      </c>
      <c r="R130" s="79">
        <v>266.72247390449786</v>
      </c>
    </row>
    <row r="131" spans="1:18" ht="15" customHeight="1">
      <c r="A131" s="24"/>
      <c r="B131" s="63" t="s">
        <v>13</v>
      </c>
      <c r="C131" s="63"/>
      <c r="D131" s="29"/>
      <c r="E131" s="84">
        <f t="shared" ref="E131:L131" si="116">IF(E130=0,0,(E129/E130))</f>
        <v>31074.139862808664</v>
      </c>
      <c r="F131" s="84">
        <f t="shared" si="116"/>
        <v>26140.9704444569</v>
      </c>
      <c r="G131" s="84">
        <f t="shared" si="116"/>
        <v>38.973300477803065</v>
      </c>
      <c r="H131" s="84">
        <f t="shared" si="116"/>
        <v>28501.503455341495</v>
      </c>
      <c r="I131" s="84">
        <f t="shared" si="116"/>
        <v>42.131984023830768</v>
      </c>
      <c r="J131" s="84">
        <f t="shared" si="116"/>
        <v>28346.05805200477</v>
      </c>
      <c r="K131" s="84">
        <f t="shared" si="116"/>
        <v>46.096408799625756</v>
      </c>
      <c r="L131" s="84">
        <f t="shared" si="116"/>
        <v>29613.370585279688</v>
      </c>
      <c r="M131" s="84">
        <v>29181.86056121096</v>
      </c>
      <c r="N131" s="130">
        <v>26341.459064285285</v>
      </c>
      <c r="O131" s="84">
        <v>29498.311963886197</v>
      </c>
      <c r="P131" s="84">
        <v>28509.825667773355</v>
      </c>
      <c r="Q131" s="84">
        <v>27408.702181983408</v>
      </c>
      <c r="R131" s="130">
        <v>25712.290356903468</v>
      </c>
    </row>
    <row r="132" spans="1:18" ht="15" customHeight="1">
      <c r="A132" s="24" t="s">
        <v>184</v>
      </c>
      <c r="B132" s="176" t="s">
        <v>173</v>
      </c>
      <c r="C132" s="176"/>
      <c r="D132" s="37" t="s">
        <v>174</v>
      </c>
      <c r="E132" s="78">
        <f>E123</f>
        <v>7954979.8048790181</v>
      </c>
      <c r="F132" s="78">
        <f>F123</f>
        <v>6901216.1973366216</v>
      </c>
      <c r="G132" s="78">
        <v>9938.1916218397819</v>
      </c>
      <c r="H132" s="78">
        <v>7296384.8845674228</v>
      </c>
      <c r="I132" s="78">
        <v>10701.523942053014</v>
      </c>
      <c r="J132" s="78">
        <v>7258754.1399999997</v>
      </c>
      <c r="K132" s="102">
        <v>11662.391426305316</v>
      </c>
      <c r="L132" s="102">
        <v>7342262.6674369145</v>
      </c>
      <c r="M132" s="102">
        <v>7235275.1858457634</v>
      </c>
      <c r="N132" s="79">
        <v>6611352.8775965478</v>
      </c>
      <c r="O132" s="102">
        <v>7313735.3298279988</v>
      </c>
      <c r="P132" s="102">
        <v>6899377.8116011517</v>
      </c>
      <c r="Q132" s="102">
        <v>7235897.3760436196</v>
      </c>
      <c r="R132" s="79">
        <v>6858045.6937440569</v>
      </c>
    </row>
    <row r="133" spans="1:18" ht="15" customHeight="1">
      <c r="A133" s="24" t="s">
        <v>185</v>
      </c>
      <c r="B133" s="176" t="s">
        <v>186</v>
      </c>
      <c r="C133" s="176"/>
      <c r="D133" s="37" t="s">
        <v>38</v>
      </c>
      <c r="E133" s="78">
        <f>E25</f>
        <v>10859382</v>
      </c>
      <c r="F133" s="78">
        <f>F25</f>
        <v>9752431</v>
      </c>
      <c r="G133" s="78">
        <v>9282127</v>
      </c>
      <c r="H133" s="78">
        <v>9409000</v>
      </c>
      <c r="I133" s="78">
        <v>8909256</v>
      </c>
      <c r="J133" s="78">
        <v>9408658</v>
      </c>
      <c r="K133" s="102">
        <v>8615690</v>
      </c>
      <c r="L133" s="102">
        <v>9238210</v>
      </c>
      <c r="M133" s="102">
        <v>8971149.8053748775</v>
      </c>
      <c r="N133" s="79">
        <v>8789021</v>
      </c>
      <c r="O133" s="102">
        <v>8805372.4439058155</v>
      </c>
      <c r="P133" s="102">
        <v>9242352</v>
      </c>
      <c r="Q133" s="102">
        <v>8998731</v>
      </c>
      <c r="R133" s="79">
        <v>9208990</v>
      </c>
    </row>
    <row r="134" spans="1:18" ht="15" customHeight="1">
      <c r="A134" s="24"/>
      <c r="B134" s="63" t="s">
        <v>13</v>
      </c>
      <c r="C134" s="63"/>
      <c r="D134" s="29"/>
      <c r="E134" s="88">
        <f>IF(E133=0,0,(E132/E133))</f>
        <v>0.73254443069403197</v>
      </c>
      <c r="F134" s="88">
        <f>IF(F133=0,0,(F132/F133))</f>
        <v>0.70764060748921187</v>
      </c>
      <c r="G134" s="88">
        <f t="shared" ref="G134" si="117">IF(G133=0,0,(G132/G133))</f>
        <v>1.0706804185979983E-3</v>
      </c>
      <c r="H134" s="88">
        <f>IF(H133=0,0,(H132/H133))</f>
        <v>0.7754686879123629</v>
      </c>
      <c r="I134" s="88">
        <f>IF(I133=0,0,(I132/I133))</f>
        <v>1.2011692044827328E-3</v>
      </c>
      <c r="J134" s="88">
        <f>IF(J133=0,0,(J132/J133))</f>
        <v>0.77149728898637826</v>
      </c>
      <c r="K134" s="117">
        <f t="shared" ref="K134" si="118">IF(K133=0,0,(K132/K133))</f>
        <v>1.3536224523288693E-3</v>
      </c>
      <c r="L134" s="117">
        <f>IF(L133=0,0,(L132/L133))</f>
        <v>0.79477113720481718</v>
      </c>
      <c r="M134" s="117">
        <v>0.80650477840765733</v>
      </c>
      <c r="N134" s="117">
        <v>0.75222859037389345</v>
      </c>
      <c r="O134" s="117">
        <v>0.83059920252320774</v>
      </c>
      <c r="P134" s="117">
        <v>0.74649589320999155</v>
      </c>
      <c r="Q134" s="117">
        <v>0.80410197571675601</v>
      </c>
      <c r="R134" s="117">
        <v>0.74471203614555526</v>
      </c>
    </row>
    <row r="135" spans="1:18" ht="15" customHeight="1">
      <c r="A135" s="34" t="s">
        <v>187</v>
      </c>
      <c r="B135" s="176" t="s">
        <v>173</v>
      </c>
      <c r="C135" s="176"/>
      <c r="D135" s="37" t="s">
        <v>174</v>
      </c>
      <c r="E135" s="78">
        <v>7954.979804879018</v>
      </c>
      <c r="F135" s="78">
        <f>F123</f>
        <v>6901216.1973366216</v>
      </c>
      <c r="G135" s="78">
        <v>9938.1916218397819</v>
      </c>
      <c r="H135" s="78">
        <v>7296384.8845674228</v>
      </c>
      <c r="I135" s="78">
        <v>10701.523942053014</v>
      </c>
      <c r="J135" s="78">
        <v>7258754.1399999997</v>
      </c>
      <c r="K135" s="102">
        <v>11662.391426305316</v>
      </c>
      <c r="L135" s="102">
        <v>7342262.6674369145</v>
      </c>
      <c r="M135" s="102">
        <v>7235275.1858457634</v>
      </c>
      <c r="N135" s="79">
        <v>6611352.8775965478</v>
      </c>
      <c r="O135" s="102">
        <v>7313735.3298279988</v>
      </c>
      <c r="P135" s="102">
        <v>6899377.8116011517</v>
      </c>
      <c r="Q135" s="102">
        <v>7235897.3760436196</v>
      </c>
      <c r="R135" s="79">
        <v>6858045.6937440569</v>
      </c>
    </row>
    <row r="136" spans="1:18" ht="15" customHeight="1">
      <c r="A136" s="34" t="s">
        <v>188</v>
      </c>
      <c r="B136" s="192" t="s">
        <v>189</v>
      </c>
      <c r="C136" s="192"/>
      <c r="D136" s="37" t="s">
        <v>38</v>
      </c>
      <c r="E136" s="78">
        <v>5254337.5484684352</v>
      </c>
      <c r="F136" s="78">
        <f>F26</f>
        <v>4719807.7920000004</v>
      </c>
      <c r="G136" s="78">
        <v>5271799.1823929176</v>
      </c>
      <c r="H136" s="78">
        <v>4626220.1549999993</v>
      </c>
      <c r="I136" s="78">
        <v>5276440.338763997</v>
      </c>
      <c r="J136" s="78">
        <v>4708415.6489999993</v>
      </c>
      <c r="K136" s="106">
        <v>5295149.215601258</v>
      </c>
      <c r="L136" s="106">
        <v>4436735.987999999</v>
      </c>
      <c r="M136" s="106">
        <v>4405276.8053748729</v>
      </c>
      <c r="N136" s="126">
        <v>4160631.9639999997</v>
      </c>
      <c r="O136" s="106">
        <v>4387883.4439058192</v>
      </c>
      <c r="P136" s="106">
        <v>4319657.3279999997</v>
      </c>
      <c r="Q136" s="106">
        <v>4253731</v>
      </c>
      <c r="R136" s="126">
        <v>4288376.76</v>
      </c>
    </row>
    <row r="137" spans="1:18" ht="15" customHeight="1">
      <c r="A137" s="34"/>
      <c r="B137" s="63" t="s">
        <v>13</v>
      </c>
      <c r="C137" s="63"/>
      <c r="D137" s="29"/>
      <c r="E137" s="84">
        <f>IF(E136=0,0,(E135/E136))</f>
        <v>1.5139833959083543E-3</v>
      </c>
      <c r="F137" s="84">
        <f>IF(F136=0,0,(F135/F136))</f>
        <v>1.4621816187163541</v>
      </c>
      <c r="G137" s="84">
        <f t="shared" ref="G137" si="119">IF(G136=0,0,(G135/G136))</f>
        <v>1.8851612662014842E-3</v>
      </c>
      <c r="H137" s="84">
        <f>IF(H136=0,0,(H135/H136))</f>
        <v>1.5771806442634426</v>
      </c>
      <c r="I137" s="84">
        <f>IF(I136=0,0,(I135/I136))</f>
        <v>2.0281711257934625E-3</v>
      </c>
      <c r="J137" s="84">
        <f>IF(J136=0,0,(J135/J136))</f>
        <v>1.5416553425018151</v>
      </c>
      <c r="K137" s="82">
        <f t="shared" ref="K137" si="120">IF(K136=0,0,(K135/K136))</f>
        <v>2.2024670035631971E-3</v>
      </c>
      <c r="L137" s="82">
        <f>IF(L136=0,0,(L135/L136))</f>
        <v>1.6548793273468307</v>
      </c>
      <c r="M137" s="82">
        <v>1.6424110233023299</v>
      </c>
      <c r="N137" s="82">
        <v>1.5890261226663374</v>
      </c>
      <c r="O137" s="82">
        <v>1.6668025537428062</v>
      </c>
      <c r="P137" s="82">
        <v>1.5972048909711924</v>
      </c>
      <c r="Q137" s="82">
        <v>1.7010707484896481</v>
      </c>
      <c r="R137" s="82">
        <v>1.599217157809627</v>
      </c>
    </row>
    <row r="138" spans="1:18" ht="15" customHeight="1">
      <c r="A138" s="34" t="s">
        <v>190</v>
      </c>
      <c r="B138" s="190" t="s">
        <v>191</v>
      </c>
      <c r="C138" s="190"/>
      <c r="D138" s="37" t="s">
        <v>192</v>
      </c>
      <c r="E138" s="78">
        <v>4952669</v>
      </c>
      <c r="F138" s="78">
        <v>8517308</v>
      </c>
      <c r="G138" s="78">
        <v>6220924.5590476198</v>
      </c>
      <c r="H138" s="78">
        <v>7469467</v>
      </c>
      <c r="I138" s="78">
        <v>5864049.7057142854</v>
      </c>
      <c r="J138" s="78">
        <v>7738871</v>
      </c>
      <c r="K138" s="97">
        <v>6585179.3655781802</v>
      </c>
      <c r="L138" s="97">
        <v>9121879.2200794891</v>
      </c>
      <c r="M138" s="97">
        <v>8818817.9090909101</v>
      </c>
      <c r="N138" s="78">
        <v>6808110</v>
      </c>
      <c r="O138" s="97">
        <v>8680797.9090909082</v>
      </c>
      <c r="P138" s="97">
        <v>8711396.1480800007</v>
      </c>
      <c r="Q138" s="97">
        <v>6888906</v>
      </c>
      <c r="R138" s="78">
        <v>7296228</v>
      </c>
    </row>
    <row r="139" spans="1:18" ht="15" customHeight="1">
      <c r="A139" s="24" t="s">
        <v>193</v>
      </c>
      <c r="B139" s="192" t="s">
        <v>189</v>
      </c>
      <c r="C139" s="192"/>
      <c r="D139" s="37" t="s">
        <v>38</v>
      </c>
      <c r="E139" s="78">
        <v>5254338</v>
      </c>
      <c r="F139" s="78">
        <v>4719807.7920000004</v>
      </c>
      <c r="G139" s="78">
        <v>5271799.1823929176</v>
      </c>
      <c r="H139" s="78">
        <v>4626220.1549999993</v>
      </c>
      <c r="I139" s="78">
        <v>5276440.338763997</v>
      </c>
      <c r="J139" s="78">
        <v>4708416</v>
      </c>
      <c r="K139" s="106">
        <v>5295149.215601258</v>
      </c>
      <c r="L139" s="106">
        <v>4436735.987999999</v>
      </c>
      <c r="M139" s="106">
        <v>4405276.8053748729</v>
      </c>
      <c r="N139" s="126">
        <v>4160631.9639999997</v>
      </c>
      <c r="O139" s="106">
        <v>4387883.4439058192</v>
      </c>
      <c r="P139" s="106">
        <v>4319657.3279999997</v>
      </c>
      <c r="Q139" s="106">
        <v>4253731</v>
      </c>
      <c r="R139" s="126">
        <v>4288376.76</v>
      </c>
    </row>
    <row r="140" spans="1:18" ht="15" customHeight="1">
      <c r="A140" s="34"/>
      <c r="B140" s="63" t="s">
        <v>13</v>
      </c>
      <c r="C140" s="63"/>
      <c r="D140" s="29"/>
      <c r="E140" s="84">
        <f t="shared" ref="E140:F140" si="121">IF(E139=0,0,(E138/E139))</f>
        <v>0.94258667790309647</v>
      </c>
      <c r="F140" s="84">
        <f t="shared" si="121"/>
        <v>1.8045878932690231</v>
      </c>
      <c r="G140" s="84">
        <f t="shared" ref="G140" si="122">IF(G139=0,0,(G138/G139))</f>
        <v>1.1800382267641472</v>
      </c>
      <c r="H140" s="84">
        <f>IF(H139=0,0,(H138/H139))</f>
        <v>1.6145939340839695</v>
      </c>
      <c r="I140" s="84">
        <f>IF(I139=0,0,(I138/I139))</f>
        <v>1.1113647325135747</v>
      </c>
      <c r="J140" s="84">
        <f>IF(J139=0,0,(J138/J139))</f>
        <v>1.6436251597140099</v>
      </c>
      <c r="K140" s="82">
        <f t="shared" ref="K140" si="123">IF(K139=0,0,(K138/K139))</f>
        <v>1.2436248909050698</v>
      </c>
      <c r="L140" s="82">
        <f>IF(L139=0,0,(L138/L139))</f>
        <v>2.0559887369343941</v>
      </c>
      <c r="M140" s="82">
        <v>2.0018759997853213</v>
      </c>
      <c r="N140" s="82">
        <v>1.6363163237958531</v>
      </c>
      <c r="O140" s="82">
        <v>1.9783565402466128</v>
      </c>
      <c r="P140" s="82">
        <v>2.0166868542124323</v>
      </c>
      <c r="Q140" s="82">
        <v>1.6194973306962759</v>
      </c>
      <c r="R140" s="82">
        <v>1.7013962178080642</v>
      </c>
    </row>
    <row r="141" spans="1:18" ht="15" customHeight="1">
      <c r="A141" s="34" t="s">
        <v>194</v>
      </c>
      <c r="B141" s="190" t="s">
        <v>195</v>
      </c>
      <c r="C141" s="190"/>
      <c r="D141" s="37" t="s">
        <v>174</v>
      </c>
      <c r="E141" s="78">
        <v>788721.54805590014</v>
      </c>
      <c r="F141" s="78">
        <v>1082859.7795900002</v>
      </c>
      <c r="G141" s="78">
        <v>1094036.0568002625</v>
      </c>
      <c r="H141" s="78">
        <v>1025856.1929100001</v>
      </c>
      <c r="I141" s="78">
        <v>1132985.8007520318</v>
      </c>
      <c r="J141" s="78">
        <v>1173181.1039700001</v>
      </c>
      <c r="K141" s="97">
        <v>1204241.3836376925</v>
      </c>
      <c r="L141" s="97">
        <v>1369057.1061639271</v>
      </c>
      <c r="M141" s="97">
        <v>1241696.1190999998</v>
      </c>
      <c r="N141" s="78">
        <v>1198102.6647447599</v>
      </c>
      <c r="O141" s="97">
        <v>1221699.0392199999</v>
      </c>
      <c r="P141" s="97">
        <v>1340961.2385046547</v>
      </c>
      <c r="Q141" s="97">
        <v>1421983.5733726406</v>
      </c>
      <c r="R141" s="78">
        <v>1352154.5437848</v>
      </c>
    </row>
    <row r="142" spans="1:18" ht="15" customHeight="1">
      <c r="A142" s="34" t="s">
        <v>196</v>
      </c>
      <c r="B142" s="176" t="s">
        <v>173</v>
      </c>
      <c r="C142" s="176"/>
      <c r="D142" s="37" t="s">
        <v>174</v>
      </c>
      <c r="E142" s="78">
        <v>7954979.8048790181</v>
      </c>
      <c r="F142" s="78">
        <v>6901216.1973366216</v>
      </c>
      <c r="G142" s="78">
        <v>9938191.6218397822</v>
      </c>
      <c r="H142" s="78">
        <v>7296384.8845674228</v>
      </c>
      <c r="I142" s="78">
        <v>10701523.942053014</v>
      </c>
      <c r="J142" s="78">
        <v>7258754.1399999997</v>
      </c>
      <c r="K142" s="102">
        <v>11662391.426305316</v>
      </c>
      <c r="L142" s="102">
        <v>7342262.6674369145</v>
      </c>
      <c r="M142" s="102">
        <v>7235275.1858457634</v>
      </c>
      <c r="N142" s="79">
        <v>6611352.8775965478</v>
      </c>
      <c r="O142" s="102">
        <v>7313735.3298279988</v>
      </c>
      <c r="P142" s="102">
        <v>6899377.8116011517</v>
      </c>
      <c r="Q142" s="102">
        <v>7235897.3760436196</v>
      </c>
      <c r="R142" s="79">
        <v>6858045.6937440569</v>
      </c>
    </row>
    <row r="143" spans="1:18" ht="15" customHeight="1">
      <c r="A143" s="34"/>
      <c r="B143" s="63" t="s">
        <v>13</v>
      </c>
      <c r="C143" s="63"/>
      <c r="D143" s="29"/>
      <c r="E143" s="88">
        <f t="shared" ref="E143:F143" si="124">IF(E142=0,0,(E141/E142))</f>
        <v>9.9148152151455435E-2</v>
      </c>
      <c r="F143" s="88">
        <f t="shared" si="124"/>
        <v>0.15690854316488548</v>
      </c>
      <c r="G143" s="88">
        <f t="shared" ref="G143" si="125">IF(G142=0,0,(G141/G142))</f>
        <v>0.11008401713608053</v>
      </c>
      <c r="H143" s="88">
        <f>IF(H142=0,0,(H141/H142))</f>
        <v>0.14059787266428167</v>
      </c>
      <c r="I143" s="88">
        <f>IF(I142=0,0,(I141/I142))</f>
        <v>0.10587144474814643</v>
      </c>
      <c r="J143" s="88">
        <f>IF(J142=0,0,(J141/J142))</f>
        <v>0.16162292885842255</v>
      </c>
      <c r="K143" s="88">
        <f t="shared" ref="K143" si="126">IF(K142=0,0,(K141/K142))</f>
        <v>0.10325852902874141</v>
      </c>
      <c r="L143" s="88">
        <f>IF(L142=0,0,(L141/L142))</f>
        <v>0.18646256177073636</v>
      </c>
      <c r="M143" s="88">
        <v>0.1716169858375404</v>
      </c>
      <c r="N143" s="88">
        <v>0.18121898602700376</v>
      </c>
      <c r="O143" s="88">
        <v>0.16704173505397157</v>
      </c>
      <c r="P143" s="88">
        <v>0.19435973432993595</v>
      </c>
      <c r="Q143" s="88">
        <v>0.19651792990880426</v>
      </c>
      <c r="R143" s="88">
        <v>0.19716324506531679</v>
      </c>
    </row>
    <row r="144" spans="1:18" ht="15" customHeight="1">
      <c r="A144" s="34" t="s">
        <v>197</v>
      </c>
      <c r="B144" s="148" t="s">
        <v>198</v>
      </c>
      <c r="C144" s="148"/>
      <c r="D144" s="56" t="s">
        <v>174</v>
      </c>
      <c r="E144" s="81">
        <v>1479341.4979051971</v>
      </c>
      <c r="F144" s="81">
        <v>1715000</v>
      </c>
      <c r="G144" s="81">
        <v>1668479.491973737</v>
      </c>
      <c r="H144" s="81">
        <v>1885373</v>
      </c>
      <c r="I144" s="81">
        <v>1863019.3783004556</v>
      </c>
      <c r="J144" s="81">
        <v>2431705.0079999999</v>
      </c>
      <c r="K144" s="97">
        <v>2073192.2924811475</v>
      </c>
      <c r="L144" s="97">
        <v>2502515.2000000002</v>
      </c>
      <c r="M144" s="97">
        <v>2457200.97436014</v>
      </c>
      <c r="N144" s="78">
        <v>2365295.9999999972</v>
      </c>
      <c r="O144" s="97">
        <v>2425598.7311168001</v>
      </c>
      <c r="P144" s="97">
        <v>2092402.27</v>
      </c>
      <c r="Q144" s="97">
        <v>2134350</v>
      </c>
      <c r="R144" s="78">
        <v>2027804.48</v>
      </c>
    </row>
    <row r="145" spans="1:18" ht="15" customHeight="1">
      <c r="A145" s="34" t="s">
        <v>199</v>
      </c>
      <c r="B145" s="171" t="s">
        <v>176</v>
      </c>
      <c r="C145" s="171"/>
      <c r="D145" s="25" t="s">
        <v>174</v>
      </c>
      <c r="E145" s="76">
        <v>8580574.4246413894</v>
      </c>
      <c r="F145" s="76">
        <v>7194861.4847999997</v>
      </c>
      <c r="G145" s="76">
        <v>10592636.102772243</v>
      </c>
      <c r="H145" s="76">
        <v>7497483.068359999</v>
      </c>
      <c r="I145" s="76">
        <v>11416018.252999913</v>
      </c>
      <c r="J145" s="76">
        <v>7648320</v>
      </c>
      <c r="K145" s="102">
        <v>12431872.373954415</v>
      </c>
      <c r="L145" s="102">
        <v>7559943.9082379993</v>
      </c>
      <c r="M145" s="102">
        <v>7476869.8714662455</v>
      </c>
      <c r="N145" s="79">
        <v>7171314.1298744678</v>
      </c>
      <c r="O145" s="102">
        <v>7503358.294174823</v>
      </c>
      <c r="P145" s="102">
        <v>7360405.4300000006</v>
      </c>
      <c r="Q145" s="102">
        <v>7343373.6977499994</v>
      </c>
      <c r="R145" s="79">
        <v>7343222.4499999993</v>
      </c>
    </row>
    <row r="146" spans="1:18" ht="15" customHeight="1" thickBot="1">
      <c r="A146" s="64"/>
      <c r="B146" s="65" t="s">
        <v>13</v>
      </c>
      <c r="C146" s="65"/>
      <c r="D146" s="44"/>
      <c r="E146" s="83">
        <f t="shared" ref="E146:F146" si="127">IF(E145=0,0,(E144/E145))</f>
        <v>0.17240588155227424</v>
      </c>
      <c r="F146" s="83">
        <f t="shared" si="127"/>
        <v>0.23836456110004917</v>
      </c>
      <c r="G146" s="83">
        <f t="shared" ref="G146" si="128">IF(G145=0,0,(G144/G145))</f>
        <v>0.15751315119161624</v>
      </c>
      <c r="H146" s="83">
        <f>IF(H145=0,0,(H144/H145))</f>
        <v>0.25146745685314459</v>
      </c>
      <c r="I146" s="83">
        <f>IF(I145=0,0,(I144/I145))</f>
        <v>0.16319344775144254</v>
      </c>
      <c r="J146" s="83">
        <f>IF(J145=0,0,(J144/J145))</f>
        <v>0.3179397577507217</v>
      </c>
      <c r="K146" s="83">
        <f t="shared" ref="K146" si="129">IF(K145=0,0,(K144/K145))</f>
        <v>0.16676428377953917</v>
      </c>
      <c r="L146" s="83">
        <f>IF(L145=0,0,(L144/L145))</f>
        <v>0.33102298514054224</v>
      </c>
      <c r="M146" s="83">
        <v>0.32864032898813478</v>
      </c>
      <c r="N146" s="83">
        <v>0.32982741477556793</v>
      </c>
      <c r="O146" s="83">
        <v>0.32326841342494544</v>
      </c>
      <c r="P146" s="83">
        <v>0.28427812705420491</v>
      </c>
      <c r="Q146" s="83">
        <v>0.29064978684851112</v>
      </c>
      <c r="R146" s="83">
        <v>0.27614640490701736</v>
      </c>
    </row>
    <row r="147" spans="1:18" ht="15" customHeight="1" thickBot="1">
      <c r="A147" s="35" t="s">
        <v>200</v>
      </c>
      <c r="B147" s="159" t="s">
        <v>201</v>
      </c>
      <c r="C147" s="160"/>
      <c r="D147" s="36"/>
      <c r="E147" s="36"/>
      <c r="F147" s="36"/>
      <c r="G147" s="36"/>
      <c r="H147" s="36"/>
      <c r="I147" s="36"/>
      <c r="J147" s="36"/>
      <c r="K147" s="103"/>
      <c r="L147" s="104"/>
      <c r="M147" s="104"/>
      <c r="N147" s="104"/>
      <c r="O147" s="103"/>
      <c r="P147" s="104"/>
      <c r="Q147" s="104"/>
      <c r="R147" s="104"/>
    </row>
    <row r="148" spans="1:18" ht="15" customHeight="1">
      <c r="A148" s="33" t="s">
        <v>202</v>
      </c>
      <c r="B148" s="191" t="s">
        <v>203</v>
      </c>
      <c r="C148" s="191"/>
      <c r="D148" s="66" t="s">
        <v>10</v>
      </c>
      <c r="E148" s="90">
        <v>250</v>
      </c>
      <c r="F148" s="66">
        <v>237</v>
      </c>
      <c r="G148" s="90">
        <v>280</v>
      </c>
      <c r="H148" s="90">
        <v>132</v>
      </c>
      <c r="I148" s="90">
        <v>280</v>
      </c>
      <c r="J148" s="90">
        <v>91</v>
      </c>
      <c r="K148" s="98">
        <v>290</v>
      </c>
      <c r="L148" s="98">
        <v>40</v>
      </c>
      <c r="M148" s="98">
        <v>70</v>
      </c>
      <c r="N148" s="80">
        <v>38</v>
      </c>
      <c r="O148" s="98">
        <v>75</v>
      </c>
      <c r="P148" s="98">
        <v>49</v>
      </c>
      <c r="Q148" s="98">
        <v>70</v>
      </c>
      <c r="R148" s="80">
        <v>38</v>
      </c>
    </row>
    <row r="149" spans="1:18" ht="15" customHeight="1">
      <c r="A149" s="34" t="s">
        <v>204</v>
      </c>
      <c r="B149" s="148" t="s">
        <v>205</v>
      </c>
      <c r="C149" s="148"/>
      <c r="D149" s="56" t="s">
        <v>10</v>
      </c>
      <c r="E149" s="81">
        <v>300</v>
      </c>
      <c r="F149" s="56">
        <v>279</v>
      </c>
      <c r="G149" s="81">
        <v>300</v>
      </c>
      <c r="H149" s="81">
        <v>171</v>
      </c>
      <c r="I149" s="81">
        <v>300</v>
      </c>
      <c r="J149" s="81">
        <v>102</v>
      </c>
      <c r="K149" s="97">
        <v>300</v>
      </c>
      <c r="L149" s="97">
        <v>52</v>
      </c>
      <c r="M149" s="97">
        <v>75</v>
      </c>
      <c r="N149" s="78">
        <v>55</v>
      </c>
      <c r="O149" s="97">
        <v>75</v>
      </c>
      <c r="P149" s="97">
        <v>71</v>
      </c>
      <c r="Q149" s="97">
        <v>100</v>
      </c>
      <c r="R149" s="78">
        <v>54</v>
      </c>
    </row>
    <row r="150" spans="1:18" ht="15" customHeight="1" thickBot="1">
      <c r="A150" s="43"/>
      <c r="B150" s="65" t="s">
        <v>13</v>
      </c>
      <c r="C150" s="65"/>
      <c r="D150" s="67"/>
      <c r="E150" s="91">
        <f t="shared" ref="E150:F150" si="130">IF(E149=0,0,(E148/E149))</f>
        <v>0.83333333333333337</v>
      </c>
      <c r="F150" s="91">
        <f t="shared" si="130"/>
        <v>0.84946236559139787</v>
      </c>
      <c r="G150" s="91">
        <f t="shared" ref="G150" si="131">IF(G149=0,0,(G148/G149))</f>
        <v>0.93333333333333335</v>
      </c>
      <c r="H150" s="91">
        <f>IF(H149=0,0,(H148/H149))</f>
        <v>0.77192982456140347</v>
      </c>
      <c r="I150" s="91">
        <f>IF(I149=0,0,(I148/I149))</f>
        <v>0.93333333333333335</v>
      </c>
      <c r="J150" s="91">
        <f>IF(J149=0,0,(J148/J149))</f>
        <v>0.89215686274509809</v>
      </c>
      <c r="K150" s="83">
        <f t="shared" ref="K150" si="132">IF(K149=0,0,(K148/K149))</f>
        <v>0.96666666666666667</v>
      </c>
      <c r="L150" s="83">
        <f>IF(L149=0,0,(L148/L149))</f>
        <v>0.76923076923076927</v>
      </c>
      <c r="M150" s="83">
        <v>0.93333333333333335</v>
      </c>
      <c r="N150" s="83">
        <v>0.69090909090909092</v>
      </c>
      <c r="O150" s="83">
        <v>1</v>
      </c>
      <c r="P150" s="83">
        <v>0.6901408450704225</v>
      </c>
      <c r="Q150" s="83">
        <v>0.7</v>
      </c>
      <c r="R150" s="83">
        <v>0.70370370370370372</v>
      </c>
    </row>
    <row r="151" spans="1:18" ht="15" customHeight="1" thickBot="1">
      <c r="A151" s="35" t="s">
        <v>206</v>
      </c>
      <c r="B151" s="68" t="s">
        <v>207</v>
      </c>
      <c r="C151" s="69"/>
      <c r="D151" s="69"/>
      <c r="E151" s="69"/>
      <c r="F151" s="69"/>
      <c r="G151" s="69"/>
      <c r="H151" s="69"/>
      <c r="I151" s="69"/>
      <c r="J151" s="69"/>
      <c r="K151" s="120"/>
      <c r="L151" s="121"/>
      <c r="M151" s="121"/>
      <c r="N151" s="121"/>
      <c r="O151" s="120"/>
      <c r="P151" s="121"/>
      <c r="Q151" s="121"/>
      <c r="R151" s="121"/>
    </row>
    <row r="152" spans="1:18" ht="30" customHeight="1">
      <c r="A152" s="33" t="s">
        <v>208</v>
      </c>
      <c r="B152" s="191" t="s">
        <v>209</v>
      </c>
      <c r="C152" s="191"/>
      <c r="D152" s="27" t="s">
        <v>10</v>
      </c>
      <c r="E152" s="77">
        <v>195</v>
      </c>
      <c r="F152" s="77">
        <v>116</v>
      </c>
      <c r="G152" s="77">
        <v>195</v>
      </c>
      <c r="H152" s="77">
        <v>95</v>
      </c>
      <c r="I152" s="77">
        <v>195</v>
      </c>
      <c r="J152" s="77">
        <v>127</v>
      </c>
      <c r="K152" s="98">
        <v>195</v>
      </c>
      <c r="L152" s="98">
        <v>127</v>
      </c>
      <c r="M152" s="98">
        <v>100</v>
      </c>
      <c r="N152" s="80">
        <v>119</v>
      </c>
      <c r="O152" s="98">
        <v>100</v>
      </c>
      <c r="P152" s="98">
        <v>116</v>
      </c>
      <c r="Q152" s="98">
        <v>75</v>
      </c>
      <c r="R152" s="80">
        <v>88</v>
      </c>
    </row>
    <row r="153" spans="1:18" ht="15" customHeight="1">
      <c r="A153" s="34" t="s">
        <v>210</v>
      </c>
      <c r="B153" s="148" t="s">
        <v>211</v>
      </c>
      <c r="C153" s="148"/>
      <c r="D153" s="25" t="s">
        <v>10</v>
      </c>
      <c r="E153" s="76">
        <v>200</v>
      </c>
      <c r="F153" s="76">
        <v>128</v>
      </c>
      <c r="G153" s="76">
        <v>200</v>
      </c>
      <c r="H153" s="76">
        <v>101</v>
      </c>
      <c r="I153" s="76">
        <v>200</v>
      </c>
      <c r="J153" s="76">
        <v>127</v>
      </c>
      <c r="K153" s="97">
        <v>200</v>
      </c>
      <c r="L153" s="97">
        <v>127</v>
      </c>
      <c r="M153" s="97">
        <v>100</v>
      </c>
      <c r="N153" s="78">
        <v>119</v>
      </c>
      <c r="O153" s="97">
        <v>100</v>
      </c>
      <c r="P153" s="97">
        <v>116</v>
      </c>
      <c r="Q153" s="97">
        <v>75</v>
      </c>
      <c r="R153" s="78">
        <v>88</v>
      </c>
    </row>
    <row r="154" spans="1:18" ht="15" customHeight="1">
      <c r="A154" s="34"/>
      <c r="B154" s="63" t="s">
        <v>13</v>
      </c>
      <c r="C154" s="63"/>
      <c r="D154" s="29"/>
      <c r="E154" s="84">
        <f>IF(E153=0,0,(E152/E153))</f>
        <v>0.97499999999999998</v>
      </c>
      <c r="F154" s="84">
        <f>IF(F153=0,0,(F152/F153))</f>
        <v>0.90625</v>
      </c>
      <c r="G154" s="84">
        <f t="shared" ref="G154" si="133">IF(G153=0,0,(G152/G153))</f>
        <v>0.97499999999999998</v>
      </c>
      <c r="H154" s="84">
        <f>IF(H153=0,0,(H152/H153))</f>
        <v>0.94059405940594054</v>
      </c>
      <c r="I154" s="84">
        <f>IF(I153=0,0,(I152/I153))</f>
        <v>0.97499999999999998</v>
      </c>
      <c r="J154" s="84">
        <f>IF(J153=0,0,(J152/J153))</f>
        <v>1</v>
      </c>
      <c r="K154" s="84">
        <f t="shared" ref="K154" si="134">IF(K153=0,0,(K152/K153))</f>
        <v>0.97499999999999998</v>
      </c>
      <c r="L154" s="84">
        <f>IF(L153=0,0,(L152/L153))</f>
        <v>1</v>
      </c>
      <c r="M154" s="84">
        <v>1</v>
      </c>
      <c r="N154" s="84">
        <v>1</v>
      </c>
      <c r="O154" s="84">
        <v>1</v>
      </c>
      <c r="P154" s="84">
        <v>1</v>
      </c>
      <c r="Q154" s="84">
        <v>1</v>
      </c>
      <c r="R154" s="84">
        <v>1</v>
      </c>
    </row>
    <row r="155" spans="1:18" ht="30" customHeight="1">
      <c r="A155" s="34" t="s">
        <v>212</v>
      </c>
      <c r="B155" s="148" t="s">
        <v>213</v>
      </c>
      <c r="C155" s="148"/>
      <c r="D155" s="37" t="s">
        <v>10</v>
      </c>
      <c r="E155" s="78">
        <v>45</v>
      </c>
      <c r="F155" s="78">
        <v>16</v>
      </c>
      <c r="G155" s="78">
        <v>47</v>
      </c>
      <c r="H155" s="78">
        <v>1</v>
      </c>
      <c r="I155" s="78">
        <v>47</v>
      </c>
      <c r="J155" s="78">
        <v>2</v>
      </c>
      <c r="K155" s="97">
        <v>48</v>
      </c>
      <c r="L155" s="97">
        <v>2</v>
      </c>
      <c r="M155" s="97">
        <v>5</v>
      </c>
      <c r="N155" s="78">
        <v>0</v>
      </c>
      <c r="O155" s="97">
        <v>5</v>
      </c>
      <c r="P155" s="97">
        <v>4</v>
      </c>
      <c r="Q155" s="97">
        <v>50</v>
      </c>
      <c r="R155" s="78">
        <v>12</v>
      </c>
    </row>
    <row r="156" spans="1:18" ht="15" customHeight="1">
      <c r="A156" s="34" t="s">
        <v>214</v>
      </c>
      <c r="B156" s="148" t="s">
        <v>215</v>
      </c>
      <c r="C156" s="148"/>
      <c r="D156" s="37" t="s">
        <v>10</v>
      </c>
      <c r="E156" s="78">
        <v>50</v>
      </c>
      <c r="F156" s="78">
        <v>16</v>
      </c>
      <c r="G156" s="78">
        <v>50</v>
      </c>
      <c r="H156" s="78">
        <v>1</v>
      </c>
      <c r="I156" s="78">
        <v>50</v>
      </c>
      <c r="J156" s="78">
        <v>2</v>
      </c>
      <c r="K156" s="97">
        <v>50</v>
      </c>
      <c r="L156" s="97">
        <v>2</v>
      </c>
      <c r="M156" s="97">
        <v>5</v>
      </c>
      <c r="N156" s="78">
        <v>0</v>
      </c>
      <c r="O156" s="97">
        <v>5</v>
      </c>
      <c r="P156" s="97">
        <v>4</v>
      </c>
      <c r="Q156" s="97">
        <v>50</v>
      </c>
      <c r="R156" s="78">
        <v>12</v>
      </c>
    </row>
    <row r="157" spans="1:18" ht="15" customHeight="1" thickBot="1">
      <c r="A157" s="43"/>
      <c r="B157" s="164" t="s">
        <v>13</v>
      </c>
      <c r="C157" s="164"/>
      <c r="D157" s="44"/>
      <c r="E157" s="92">
        <f>IF(E156=0,0,(E155/E156))</f>
        <v>0.9</v>
      </c>
      <c r="F157" s="92">
        <f>IF(F156=0,0,(F155/F156))</f>
        <v>1</v>
      </c>
      <c r="G157" s="92">
        <f t="shared" ref="G157" si="135">IF(G156=0,0,(G155/G156))</f>
        <v>0.94</v>
      </c>
      <c r="H157" s="92">
        <f>IF(H156=0,0,(H155/H156))</f>
        <v>1</v>
      </c>
      <c r="I157" s="92">
        <f>IF(I156=0,0,(I155/I156))</f>
        <v>0.94</v>
      </c>
      <c r="J157" s="92">
        <f>IF(J156=0,0,(J155/J156))</f>
        <v>1</v>
      </c>
      <c r="K157" s="92">
        <f t="shared" ref="K157" si="136">IF(K156=0,0,(K155/K156))</f>
        <v>0.96</v>
      </c>
      <c r="L157" s="92">
        <f>IF(L156=0,0,(L155/L156))</f>
        <v>1</v>
      </c>
      <c r="M157" s="92">
        <v>1</v>
      </c>
      <c r="N157" s="92">
        <v>0</v>
      </c>
      <c r="O157" s="92">
        <v>1</v>
      </c>
      <c r="P157" s="92">
        <v>1</v>
      </c>
      <c r="Q157" s="92">
        <v>1</v>
      </c>
      <c r="R157" s="92">
        <v>1</v>
      </c>
    </row>
    <row r="158" spans="1:18" ht="15" customHeight="1" thickBot="1">
      <c r="A158" s="35" t="s">
        <v>216</v>
      </c>
      <c r="B158" s="68" t="s">
        <v>217</v>
      </c>
      <c r="C158" s="69"/>
      <c r="D158" s="69"/>
      <c r="E158" s="123"/>
      <c r="F158" s="123"/>
      <c r="G158" s="69"/>
      <c r="H158" s="69"/>
      <c r="I158" s="69"/>
      <c r="J158" s="69"/>
      <c r="K158" s="120"/>
      <c r="L158" s="121"/>
      <c r="M158" s="121"/>
      <c r="N158" s="121"/>
      <c r="O158" s="120"/>
      <c r="P158" s="121"/>
      <c r="Q158" s="121"/>
      <c r="R158" s="121"/>
    </row>
    <row r="159" spans="1:18" ht="15" customHeight="1">
      <c r="A159" s="33" t="s">
        <v>218</v>
      </c>
      <c r="B159" s="191" t="s">
        <v>219</v>
      </c>
      <c r="C159" s="191"/>
      <c r="D159" s="27" t="s">
        <v>10</v>
      </c>
      <c r="E159" s="77">
        <v>240</v>
      </c>
      <c r="F159" s="77">
        <f>F71</f>
        <v>229</v>
      </c>
      <c r="G159" s="77">
        <v>239</v>
      </c>
      <c r="H159" s="77">
        <v>212</v>
      </c>
      <c r="I159" s="77">
        <v>238</v>
      </c>
      <c r="J159" s="77">
        <v>212.66973238201655</v>
      </c>
      <c r="K159" s="101">
        <v>237</v>
      </c>
      <c r="L159" s="101">
        <v>201.93741888627264</v>
      </c>
      <c r="M159" s="101">
        <v>201.93741888627272</v>
      </c>
      <c r="N159" s="124">
        <v>206.81575001720083</v>
      </c>
      <c r="O159" s="101">
        <v>202</v>
      </c>
      <c r="P159" s="101">
        <v>208</v>
      </c>
      <c r="Q159" s="101">
        <v>203</v>
      </c>
      <c r="R159" s="124">
        <v>222.61256975230748</v>
      </c>
    </row>
    <row r="160" spans="1:18" ht="15" customHeight="1">
      <c r="A160" s="34" t="s">
        <v>220</v>
      </c>
      <c r="B160" s="148" t="s">
        <v>221</v>
      </c>
      <c r="C160" s="148"/>
      <c r="D160" s="25" t="s">
        <v>10</v>
      </c>
      <c r="E160" s="76">
        <v>70766</v>
      </c>
      <c r="F160" s="76">
        <f>'[5]Прил. 7 Брой потребители'!C94</f>
        <v>0</v>
      </c>
      <c r="G160" s="76">
        <v>70916</v>
      </c>
      <c r="H160" s="76">
        <v>67416</v>
      </c>
      <c r="I160" s="76">
        <v>71066</v>
      </c>
      <c r="J160" s="76">
        <v>67602</v>
      </c>
      <c r="K160" s="97">
        <v>71216</v>
      </c>
      <c r="L160" s="97">
        <v>67855</v>
      </c>
      <c r="M160" s="97">
        <v>68055</v>
      </c>
      <c r="N160" s="78">
        <v>68077</v>
      </c>
      <c r="O160" s="97">
        <v>68255</v>
      </c>
      <c r="P160" s="97">
        <v>68175</v>
      </c>
      <c r="Q160" s="97">
        <v>68300</v>
      </c>
      <c r="R160" s="78">
        <v>68130</v>
      </c>
    </row>
    <row r="161" spans="1:18" ht="15" customHeight="1">
      <c r="A161" s="34"/>
      <c r="B161" s="63" t="s">
        <v>13</v>
      </c>
      <c r="C161" s="63"/>
      <c r="D161" s="29"/>
      <c r="E161" s="84">
        <f>IF(E160=0,0,(E159/E160))</f>
        <v>3.3914591753101773E-3</v>
      </c>
      <c r="F161" s="84">
        <f>IF(F160=0,0,(F159/F160))</f>
        <v>0</v>
      </c>
      <c r="G161" s="84">
        <f t="shared" ref="G161" si="137">IF(G160=0,0,(G159/G160))</f>
        <v>3.3701844435670369E-3</v>
      </c>
      <c r="H161" s="84">
        <f>IF(H160=0,0,(H159/H160))</f>
        <v>3.1446540880503146E-3</v>
      </c>
      <c r="I161" s="84">
        <f>IF(I160=0,0,(I159/I160))</f>
        <v>3.348999521571497E-3</v>
      </c>
      <c r="J161" s="84">
        <f>IF(J160=0,0,(J159/J160))</f>
        <v>3.1459088840865143E-3</v>
      </c>
      <c r="K161" s="84">
        <f t="shared" ref="K161" si="138">IF(K160=0,0,(K159/K160))</f>
        <v>3.3279038418332959E-3</v>
      </c>
      <c r="L161" s="84">
        <f>IF(L160=0,0,(L159/L160))</f>
        <v>2.9760138366557018E-3</v>
      </c>
      <c r="M161" s="84">
        <v>2.9672679286793435E-3</v>
      </c>
      <c r="N161" s="84">
        <v>3.0379680364469768E-3</v>
      </c>
      <c r="O161" s="84">
        <v>2.9594901472419603E-3</v>
      </c>
      <c r="P161" s="84">
        <v>3.0509717638430509E-3</v>
      </c>
      <c r="Q161" s="84">
        <v>2.9721815519765738E-3</v>
      </c>
      <c r="R161" s="84">
        <v>3.2674676317673195E-3</v>
      </c>
    </row>
    <row r="162" spans="1:18" ht="15" customHeight="1">
      <c r="A162" s="34" t="s">
        <v>222</v>
      </c>
      <c r="B162" s="148" t="s">
        <v>223</v>
      </c>
      <c r="C162" s="148"/>
      <c r="D162" s="25" t="s">
        <v>10</v>
      </c>
      <c r="E162" s="76">
        <v>16</v>
      </c>
      <c r="F162" s="76">
        <f>F74</f>
        <v>35</v>
      </c>
      <c r="G162" s="76">
        <v>16</v>
      </c>
      <c r="H162" s="76">
        <v>44</v>
      </c>
      <c r="I162" s="76">
        <v>16</v>
      </c>
      <c r="J162" s="76">
        <v>43.406584356021924</v>
      </c>
      <c r="K162" s="102">
        <v>16</v>
      </c>
      <c r="L162" s="102">
        <v>46</v>
      </c>
      <c r="M162" s="102">
        <v>46</v>
      </c>
      <c r="N162" s="79">
        <v>44.170835861045461</v>
      </c>
      <c r="O162" s="102">
        <v>15</v>
      </c>
      <c r="P162" s="102">
        <v>6</v>
      </c>
      <c r="Q162" s="102">
        <v>12</v>
      </c>
      <c r="R162" s="79">
        <v>5.8003900775631791</v>
      </c>
    </row>
    <row r="163" spans="1:18" ht="15" customHeight="1">
      <c r="A163" s="34" t="s">
        <v>224</v>
      </c>
      <c r="B163" s="148" t="s">
        <v>225</v>
      </c>
      <c r="C163" s="148"/>
      <c r="D163" s="25" t="s">
        <v>10</v>
      </c>
      <c r="E163" s="76">
        <v>20290</v>
      </c>
      <c r="F163" s="76">
        <f>'[5]Прил. 7 Брой потребители'!D94</f>
        <v>0</v>
      </c>
      <c r="G163" s="76">
        <v>20763</v>
      </c>
      <c r="H163" s="76">
        <v>20168</v>
      </c>
      <c r="I163" s="76">
        <v>20923</v>
      </c>
      <c r="J163" s="76">
        <v>20206</v>
      </c>
      <c r="K163" s="94">
        <v>21093</v>
      </c>
      <c r="L163" s="94">
        <v>20291</v>
      </c>
      <c r="M163" s="94">
        <v>20341</v>
      </c>
      <c r="N163" s="74">
        <v>20330</v>
      </c>
      <c r="O163" s="94">
        <v>21600</v>
      </c>
      <c r="P163" s="94">
        <v>20743</v>
      </c>
      <c r="Q163" s="94">
        <v>23645</v>
      </c>
      <c r="R163" s="74">
        <v>23758</v>
      </c>
    </row>
    <row r="164" spans="1:18" ht="15" customHeight="1" thickBot="1">
      <c r="A164" s="54"/>
      <c r="B164" s="65" t="s">
        <v>13</v>
      </c>
      <c r="C164" s="65"/>
      <c r="D164" s="55"/>
      <c r="E164" s="89">
        <f>IF(E163=0,0,(E162/E163))</f>
        <v>7.8856579595860032E-4</v>
      </c>
      <c r="F164" s="89">
        <f>IF(F163=0,0,(F162/F163))</f>
        <v>0</v>
      </c>
      <c r="G164" s="89">
        <f t="shared" ref="G164" si="139">IF(G163=0,0,(G162/G163))</f>
        <v>7.7060155083562103E-4</v>
      </c>
      <c r="H164" s="89">
        <f>IF(H163=0,0,(H162/H163))</f>
        <v>2.1816739389131298E-3</v>
      </c>
      <c r="I164" s="89">
        <f>IF(I163=0,0,(I162/I163))</f>
        <v>7.6470869378196245E-4</v>
      </c>
      <c r="J164" s="89">
        <f>IF(J163=0,0,(J162/J163))</f>
        <v>2.148202729685337E-3</v>
      </c>
      <c r="K164" s="89">
        <f t="shared" ref="K164" si="140">IF(K163=0,0,(K162/K163))</f>
        <v>7.5854548902479495E-4</v>
      </c>
      <c r="L164" s="89">
        <f>IF(L163=0,0,(L162/L163))</f>
        <v>2.267014932728796E-3</v>
      </c>
      <c r="M164" s="89">
        <v>2.2614424069613095E-3</v>
      </c>
      <c r="N164" s="89">
        <v>2.1726923689643612E-3</v>
      </c>
      <c r="O164" s="89">
        <v>6.9444444444444447E-4</v>
      </c>
      <c r="P164" s="89">
        <v>2.8925420623824905E-4</v>
      </c>
      <c r="Q164" s="89">
        <v>5.0750687248889831E-4</v>
      </c>
      <c r="R164" s="89">
        <v>2.4414471241532027E-4</v>
      </c>
    </row>
  </sheetData>
  <mergeCells count="143">
    <mergeCell ref="B159:C159"/>
    <mergeCell ref="B160:C160"/>
    <mergeCell ref="B162:C162"/>
    <mergeCell ref="B163:C163"/>
    <mergeCell ref="B149:C149"/>
    <mergeCell ref="B152:C152"/>
    <mergeCell ref="B153:C153"/>
    <mergeCell ref="B155:C155"/>
    <mergeCell ref="B156:C156"/>
    <mergeCell ref="B157:C157"/>
    <mergeCell ref="B141:C141"/>
    <mergeCell ref="B142:C142"/>
    <mergeCell ref="B144:C144"/>
    <mergeCell ref="B145:C145"/>
    <mergeCell ref="B147:C147"/>
    <mergeCell ref="B148:C148"/>
    <mergeCell ref="B132:C132"/>
    <mergeCell ref="B133:C133"/>
    <mergeCell ref="B135:C135"/>
    <mergeCell ref="B136:C136"/>
    <mergeCell ref="B138:C138"/>
    <mergeCell ref="B139:C139"/>
    <mergeCell ref="B123:C123"/>
    <mergeCell ref="B124:C124"/>
    <mergeCell ref="B126:C126"/>
    <mergeCell ref="B127:C127"/>
    <mergeCell ref="B129:C129"/>
    <mergeCell ref="B130:C130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67:C67"/>
    <mergeCell ref="B68:C68"/>
    <mergeCell ref="B69:C69"/>
    <mergeCell ref="B71:C71"/>
    <mergeCell ref="B72:C72"/>
    <mergeCell ref="B73:C73"/>
    <mergeCell ref="B61:C61"/>
    <mergeCell ref="B62:C62"/>
    <mergeCell ref="B63:C63"/>
    <mergeCell ref="B64:C64"/>
    <mergeCell ref="B65:C65"/>
    <mergeCell ref="B66:C66"/>
    <mergeCell ref="B54:C54"/>
    <mergeCell ref="B55:C55"/>
    <mergeCell ref="B56:C56"/>
    <mergeCell ref="B57:C57"/>
    <mergeCell ref="B58:C58"/>
    <mergeCell ref="B60:C60"/>
    <mergeCell ref="B48:C48"/>
    <mergeCell ref="B49:C49"/>
    <mergeCell ref="B50:C50"/>
    <mergeCell ref="B51:C51"/>
    <mergeCell ref="B52:C52"/>
    <mergeCell ref="B53:C53"/>
    <mergeCell ref="B41:C41"/>
    <mergeCell ref="B43:C43"/>
    <mergeCell ref="B44:C44"/>
    <mergeCell ref="B45:C45"/>
    <mergeCell ref="B46:C46"/>
    <mergeCell ref="B47:C47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6:C16"/>
    <mergeCell ref="B18:C18"/>
    <mergeCell ref="B19:C19"/>
    <mergeCell ref="B20:C20"/>
    <mergeCell ref="B21:C21"/>
    <mergeCell ref="B22:C22"/>
    <mergeCell ref="B9:C9"/>
    <mergeCell ref="B11:C11"/>
    <mergeCell ref="B12:C12"/>
    <mergeCell ref="B13:C13"/>
    <mergeCell ref="B14:C14"/>
    <mergeCell ref="B15:C15"/>
    <mergeCell ref="A1:L1"/>
    <mergeCell ref="B5:C5"/>
    <mergeCell ref="B6:C6"/>
    <mergeCell ref="B7:C7"/>
    <mergeCell ref="B8:C8"/>
    <mergeCell ref="A2:N2"/>
    <mergeCell ref="A3:N3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9" fitToHeight="4" orientation="landscape" r:id="rId1"/>
  <headerFooter alignWithMargins="0">
    <oddFooter>&amp;R&amp;P</oddFooter>
  </headerFooter>
  <rowBreaks count="4" manualBreakCount="4">
    <brk id="40" max="17" man="1"/>
    <brk id="70" max="17" man="1"/>
    <brk id="106" max="17" man="1"/>
    <brk id="142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Целеви нива</vt:lpstr>
      <vt:lpstr>' Целеви нива'!Print_Area</vt:lpstr>
      <vt:lpstr>' Целеви нива'!Print_Titles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Gergana Dimova</dc:creator>
  <cp:lastModifiedBy>Vassilena Ivanova</cp:lastModifiedBy>
  <cp:lastPrinted>2014-07-29T12:51:49Z</cp:lastPrinted>
  <dcterms:created xsi:type="dcterms:W3CDTF">2014-07-28T11:45:22Z</dcterms:created>
  <dcterms:modified xsi:type="dcterms:W3CDTF">2017-12-12T09:41:57Z</dcterms:modified>
</cp:coreProperties>
</file>